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filterPrivacy="1"/>
  <xr:revisionPtr revIDLastSave="0" documentId="13_ncr:1_{0ACC5F37-AA9D-44FF-A402-AF747C9B0A9C}" xr6:coauthVersionLast="47" xr6:coauthVersionMax="47" xr10:uidLastSave="{00000000-0000-0000-0000-000000000000}"/>
  <bookViews>
    <workbookView xWindow="-120" yWindow="-120" windowWidth="20730" windowHeight="11160" tabRatio="823" firstSheet="3" activeTab="3" xr2:uid="{00000000-000D-0000-FFFF-FFFF00000000}"/>
  </bookViews>
  <sheets>
    <sheet name="Sheet2" sheetId="14" state="hidden" r:id="rId1"/>
    <sheet name="Sintesi per RUP" sheetId="15" state="hidden" r:id="rId2"/>
    <sheet name="RECAP" sheetId="23" state="hidden" r:id="rId3"/>
    <sheet name="Pubblicazione programmazione" sheetId="28" r:id="rId4"/>
    <sheet name="Sheet1" sheetId="10" state="hidden" r:id="rId5"/>
  </sheets>
  <definedNames>
    <definedName name="_xlnm._FilterDatabase" localSheetId="3" hidden="1">'Pubblicazione programmazione'!$B$1:$K$72</definedName>
    <definedName name="_xlnm.Print_Area" localSheetId="3">'Pubblicazione programmazione'!$E$1:$J$9</definedName>
    <definedName name="Stato" localSheetId="3">#REF!</definedName>
    <definedName name="_xlnm.Print_Titles" localSheetId="3">'Pubblicazione programmazione'!$1:$1</definedName>
  </definedNames>
  <calcPr calcId="191028"/>
  <pivotCaches>
    <pivotCache cacheId="0" r:id="rId6"/>
    <pivotCache cacheId="1" r:id="rId7"/>
    <pivotCache cacheId="2" r:id="rId8"/>
    <pivotCache cacheId="3" r:id="rId9"/>
    <pivotCache cacheId="4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3" i="28" l="1"/>
  <c r="J20" i="28"/>
  <c r="J40" i="28"/>
  <c r="J34" i="28"/>
  <c r="J36" i="28"/>
  <c r="J37" i="28"/>
  <c r="J41" i="28"/>
  <c r="J38" i="28"/>
  <c r="J39" i="28"/>
  <c r="J68" i="28"/>
  <c r="J69" i="28"/>
  <c r="J70" i="28"/>
  <c r="J71" i="28"/>
  <c r="J21" i="28"/>
  <c r="J19" i="28"/>
  <c r="J22" i="28"/>
  <c r="J23" i="28"/>
  <c r="J25" i="28"/>
  <c r="J26" i="28"/>
  <c r="J59" i="28"/>
  <c r="J60" i="28"/>
  <c r="J24" i="28"/>
  <c r="J61" i="28"/>
  <c r="J62" i="28"/>
  <c r="J63" i="28"/>
  <c r="J64" i="28"/>
  <c r="J65" i="28"/>
  <c r="J66" i="28"/>
  <c r="J67" i="28"/>
  <c r="J12" i="28"/>
  <c r="J5" i="28"/>
  <c r="J8" i="28"/>
  <c r="J9" i="28"/>
  <c r="J2" i="28"/>
  <c r="J6" i="28"/>
  <c r="J10" i="28"/>
  <c r="J11" i="28"/>
  <c r="J13" i="28"/>
  <c r="J15" i="28"/>
  <c r="J27" i="28"/>
  <c r="J28" i="28"/>
  <c r="J29" i="28"/>
  <c r="J30" i="28"/>
  <c r="J31" i="28"/>
  <c r="J32" i="28"/>
  <c r="J33" i="28"/>
  <c r="J35" i="28"/>
  <c r="J16" i="28"/>
  <c r="J14" i="28"/>
  <c r="J43" i="28"/>
  <c r="J72" i="28"/>
  <c r="J44" i="28"/>
  <c r="J45" i="28"/>
  <c r="J46" i="28"/>
  <c r="J42" i="28"/>
  <c r="J18" i="28"/>
  <c r="J47" i="28"/>
  <c r="J48" i="28"/>
  <c r="J49" i="28"/>
  <c r="J50" i="28"/>
  <c r="J51" i="28"/>
  <c r="J52" i="28"/>
  <c r="J53" i="28"/>
  <c r="J4" i="28"/>
  <c r="J7" i="28"/>
  <c r="J54" i="28"/>
  <c r="J55" i="28"/>
  <c r="J17" i="28"/>
  <c r="J56" i="28"/>
  <c r="J57" i="28"/>
  <c r="J58" i="28"/>
  <c r="J3" i="28"/>
  <c r="F60" i="23" l="1"/>
  <c r="M50" i="23" l="1"/>
  <c r="N50" i="23" s="1"/>
  <c r="I51" i="23"/>
  <c r="O50" i="23"/>
  <c r="P50" i="23" s="1"/>
  <c r="G50" i="23"/>
  <c r="H50" i="23" s="1"/>
  <c r="G33" i="23"/>
  <c r="H33" i="23" s="1"/>
  <c r="O17" i="23"/>
  <c r="P17" i="23" s="1"/>
  <c r="K50" i="23"/>
  <c r="O53" i="23"/>
  <c r="P53" i="23" s="1"/>
  <c r="M53" i="23"/>
  <c r="N53" i="23" s="1"/>
  <c r="G53" i="23"/>
  <c r="H53" i="23" s="1"/>
  <c r="O52" i="23"/>
  <c r="P52" i="23" s="1"/>
  <c r="M52" i="23"/>
  <c r="N52" i="23" s="1"/>
  <c r="K52" i="23"/>
  <c r="J52" i="23"/>
  <c r="G52" i="23"/>
  <c r="H52" i="23" s="1"/>
  <c r="O51" i="23"/>
  <c r="P51" i="23" s="1"/>
  <c r="M51" i="23"/>
  <c r="N51" i="23" s="1"/>
  <c r="G51" i="23"/>
  <c r="H51" i="23" s="1"/>
  <c r="J50" i="23"/>
  <c r="L50" i="23"/>
  <c r="I52" i="23"/>
  <c r="F52" i="23"/>
  <c r="L53" i="23"/>
  <c r="L51" i="23"/>
  <c r="K53" i="23"/>
  <c r="K51" i="23"/>
  <c r="J53" i="23"/>
  <c r="J51" i="23"/>
  <c r="I53" i="23"/>
  <c r="F53" i="23"/>
  <c r="F51" i="23"/>
  <c r="F50" i="23"/>
  <c r="I50" i="23"/>
  <c r="L52" i="23"/>
  <c r="F42" i="23"/>
  <c r="L42" i="23"/>
  <c r="L41" i="23"/>
  <c r="L44" i="23"/>
  <c r="O43" i="23"/>
  <c r="P43" i="23" s="1"/>
  <c r="F44" i="23"/>
  <c r="L43" i="23"/>
  <c r="F43" i="23"/>
  <c r="F41" i="23"/>
  <c r="F33" i="23"/>
  <c r="F34" i="23"/>
  <c r="F32" i="23"/>
  <c r="F23" i="23"/>
  <c r="F25" i="23"/>
  <c r="F24" i="23"/>
  <c r="G25" i="23"/>
  <c r="H25" i="23" s="1"/>
  <c r="F26" i="23"/>
  <c r="G23" i="23"/>
  <c r="H23" i="23" s="1"/>
  <c r="F17" i="23"/>
  <c r="M16" i="23"/>
  <c r="N16" i="23" s="1"/>
  <c r="M14" i="23"/>
  <c r="N14" i="23" s="1"/>
  <c r="M17" i="23"/>
  <c r="N17" i="23" s="1"/>
  <c r="M15" i="23"/>
  <c r="N15" i="23" s="1"/>
  <c r="G16" i="23"/>
  <c r="H16" i="23" s="1"/>
  <c r="G17" i="23"/>
  <c r="H17" i="23" s="1"/>
  <c r="G15" i="23"/>
  <c r="H15" i="23" s="1"/>
  <c r="F15" i="23"/>
  <c r="M41" i="23"/>
  <c r="N41" i="23" s="1"/>
  <c r="M43" i="23"/>
  <c r="N43" i="23" s="1"/>
  <c r="M42" i="23"/>
  <c r="N42" i="23" s="1"/>
  <c r="I60" i="23"/>
  <c r="I59" i="23"/>
  <c r="I63" i="23" s="1"/>
  <c r="O61" i="23"/>
  <c r="P61" i="23" s="1"/>
  <c r="J59" i="23"/>
  <c r="J63" i="23" s="1"/>
  <c r="M61" i="23"/>
  <c r="N61" i="23" s="1"/>
  <c r="K59" i="23"/>
  <c r="K63" i="23" s="1"/>
  <c r="L61" i="23"/>
  <c r="L59" i="23"/>
  <c r="K61" i="23"/>
  <c r="M59" i="23"/>
  <c r="M63" i="23" s="1"/>
  <c r="J61" i="23"/>
  <c r="I61" i="23"/>
  <c r="O59" i="23"/>
  <c r="O63" i="23" s="1"/>
  <c r="G61" i="23"/>
  <c r="H61" i="23" s="1"/>
  <c r="F61" i="23"/>
  <c r="O62" i="23"/>
  <c r="P62" i="23" s="1"/>
  <c r="O60" i="23"/>
  <c r="P60" i="23" s="1"/>
  <c r="M62" i="23"/>
  <c r="N62" i="23" s="1"/>
  <c r="M60" i="23"/>
  <c r="N60" i="23" s="1"/>
  <c r="L62" i="23"/>
  <c r="L60" i="23"/>
  <c r="K62" i="23"/>
  <c r="K60" i="23"/>
  <c r="J62" i="23"/>
  <c r="J60" i="23"/>
  <c r="F59" i="23"/>
  <c r="I62" i="23"/>
  <c r="G59" i="23"/>
  <c r="H59" i="23" s="1"/>
  <c r="G62" i="23"/>
  <c r="H62" i="23" s="1"/>
  <c r="G60" i="23"/>
  <c r="H60" i="23" s="1"/>
  <c r="F62" i="23"/>
  <c r="G43" i="23"/>
  <c r="H43" i="23" s="1"/>
  <c r="G42" i="23"/>
  <c r="H42" i="23" s="1"/>
  <c r="G41" i="23"/>
  <c r="H41" i="23" s="1"/>
  <c r="G44" i="23"/>
  <c r="H44" i="23" s="1"/>
  <c r="O42" i="23"/>
  <c r="P42" i="23" s="1"/>
  <c r="O41" i="23"/>
  <c r="P41" i="23" s="1"/>
  <c r="O44" i="23"/>
  <c r="P44" i="23" s="1"/>
  <c r="M44" i="23"/>
  <c r="N44" i="23" s="1"/>
  <c r="G14" i="23"/>
  <c r="H14" i="23" s="1"/>
  <c r="L14" i="23"/>
  <c r="L17" i="23"/>
  <c r="F14" i="23"/>
  <c r="L15" i="23"/>
  <c r="F16" i="23"/>
  <c r="O16" i="23"/>
  <c r="P16" i="23" s="1"/>
  <c r="L16" i="23"/>
  <c r="O14" i="23"/>
  <c r="P14" i="23" s="1"/>
  <c r="O15" i="23"/>
  <c r="P15" i="23" s="1"/>
  <c r="I44" i="23"/>
  <c r="J42" i="23"/>
  <c r="G32" i="23"/>
  <c r="H32" i="23" s="1"/>
  <c r="G35" i="23"/>
  <c r="H35" i="23" s="1"/>
  <c r="F35" i="23"/>
  <c r="G34" i="23"/>
  <c r="H34" i="23" s="1"/>
  <c r="L24" i="23"/>
  <c r="G24" i="23"/>
  <c r="H24" i="23" s="1"/>
  <c r="O23" i="23"/>
  <c r="P23" i="23" s="1"/>
  <c r="L23" i="23"/>
  <c r="M26" i="23"/>
  <c r="N26" i="23" s="1"/>
  <c r="L26" i="23"/>
  <c r="O25" i="23"/>
  <c r="P25" i="23" s="1"/>
  <c r="O24" i="23"/>
  <c r="P24" i="23" s="1"/>
  <c r="O26" i="23"/>
  <c r="P26" i="23" s="1"/>
  <c r="M25" i="23"/>
  <c r="N25" i="23" s="1"/>
  <c r="M23" i="23"/>
  <c r="N23" i="23" s="1"/>
  <c r="G26" i="23"/>
  <c r="H26" i="23" s="1"/>
  <c r="L25" i="23"/>
  <c r="M24" i="23"/>
  <c r="N24" i="23" s="1"/>
  <c r="K32" i="23" l="1"/>
  <c r="I32" i="23"/>
  <c r="K35" i="23"/>
  <c r="J35" i="23"/>
  <c r="I33" i="23"/>
  <c r="I35" i="23"/>
  <c r="K33" i="23"/>
  <c r="J33" i="23"/>
  <c r="K34" i="23"/>
  <c r="I43" i="23"/>
  <c r="I42" i="23"/>
  <c r="I41" i="23"/>
  <c r="K41" i="23"/>
  <c r="J41" i="23"/>
  <c r="J43" i="23"/>
  <c r="K43" i="23"/>
  <c r="K44" i="23"/>
  <c r="K42" i="23"/>
  <c r="J44" i="23"/>
  <c r="I34" i="23"/>
  <c r="J34" i="23"/>
  <c r="F69" i="23"/>
  <c r="J32" i="23"/>
  <c r="I25" i="23"/>
  <c r="J24" i="23"/>
  <c r="J26" i="23"/>
  <c r="I24" i="23"/>
  <c r="K26" i="23"/>
  <c r="I26" i="23"/>
  <c r="J25" i="23"/>
  <c r="J23" i="23"/>
  <c r="K25" i="23"/>
  <c r="K23" i="23"/>
  <c r="I23" i="23"/>
  <c r="K24" i="23"/>
  <c r="L69" i="23"/>
  <c r="J17" i="23"/>
  <c r="J15" i="23"/>
  <c r="K17" i="23"/>
  <c r="I15" i="23"/>
  <c r="K15" i="23"/>
  <c r="J14" i="23"/>
  <c r="I14" i="23"/>
  <c r="K14" i="23"/>
  <c r="I16" i="23"/>
  <c r="I17" i="23"/>
  <c r="K16" i="23"/>
  <c r="J16" i="23"/>
  <c r="F63" i="23"/>
  <c r="H63" i="23"/>
  <c r="P59" i="23"/>
  <c r="P63" i="23" s="1"/>
  <c r="N59" i="23"/>
  <c r="N63" i="23" s="1"/>
  <c r="L63" i="23"/>
  <c r="G63" i="23"/>
  <c r="P27" i="23"/>
  <c r="O27" i="23"/>
  <c r="L27" i="23"/>
  <c r="N27" i="23"/>
  <c r="M27" i="23"/>
  <c r="O7" i="23" l="1"/>
  <c r="O54" i="23" l="1"/>
  <c r="M54" i="23"/>
  <c r="M45" i="23"/>
  <c r="O69" i="23"/>
  <c r="L71" i="23"/>
  <c r="L72" i="23"/>
  <c r="L70" i="23"/>
  <c r="M69" i="23"/>
  <c r="F36" i="23"/>
  <c r="F27" i="23"/>
  <c r="P54" i="23"/>
  <c r="L54" i="23"/>
  <c r="F54" i="23"/>
  <c r="G54" i="23"/>
  <c r="F45" i="23"/>
  <c r="G69" i="23"/>
  <c r="F70" i="23"/>
  <c r="F71" i="23"/>
  <c r="F72" i="23"/>
  <c r="H54" i="23"/>
  <c r="H27" i="23"/>
  <c r="G27" i="23"/>
  <c r="G45" i="23"/>
  <c r="O45" i="23"/>
  <c r="N54" i="23"/>
  <c r="L45" i="23"/>
  <c r="G36" i="23"/>
  <c r="N72" i="23" l="1"/>
  <c r="M72" i="23"/>
  <c r="P70" i="23"/>
  <c r="O70" i="23"/>
  <c r="H72" i="23"/>
  <c r="H71" i="23"/>
  <c r="P72" i="23"/>
  <c r="O72" i="23"/>
  <c r="N71" i="23"/>
  <c r="M71" i="23"/>
  <c r="F73" i="23"/>
  <c r="G6" i="23" s="1"/>
  <c r="G7" i="23" s="1"/>
  <c r="P71" i="23"/>
  <c r="O71" i="23"/>
  <c r="G71" i="23"/>
  <c r="H70" i="23"/>
  <c r="G70" i="23"/>
  <c r="N70" i="23"/>
  <c r="M70" i="23"/>
  <c r="G72" i="23"/>
  <c r="H36" i="23"/>
  <c r="O18" i="23"/>
  <c r="M18" i="23"/>
  <c r="L18" i="23"/>
  <c r="L73" i="23"/>
  <c r="M6" i="23" s="1"/>
  <c r="M7" i="23" s="1"/>
  <c r="H69" i="23"/>
  <c r="G18" i="23"/>
  <c r="F18" i="23"/>
  <c r="N45" i="23"/>
  <c r="P45" i="23"/>
  <c r="H45" i="23"/>
  <c r="N18" i="23" l="1"/>
  <c r="N69" i="23"/>
  <c r="N73" i="23" s="1"/>
  <c r="N6" i="23" s="1"/>
  <c r="P18" i="23"/>
  <c r="P69" i="23"/>
  <c r="P73" i="23" s="1"/>
  <c r="O73" i="23"/>
  <c r="M73" i="23"/>
  <c r="N5" i="23" s="1"/>
  <c r="G73" i="23"/>
  <c r="H5" i="23" s="1"/>
  <c r="H18" i="23"/>
  <c r="H73" i="23"/>
  <c r="H6" i="23" s="1"/>
  <c r="N7" i="23" l="1"/>
  <c r="H7" i="23"/>
  <c r="I18" i="23" l="1"/>
  <c r="J18" i="23"/>
  <c r="K18" i="23"/>
  <c r="K27" i="23" l="1"/>
  <c r="I27" i="23"/>
  <c r="J27" i="23"/>
  <c r="J45" i="23" l="1"/>
  <c r="K45" i="23"/>
  <c r="I45" i="23"/>
  <c r="K36" i="23"/>
  <c r="I36" i="23"/>
  <c r="J36" i="23"/>
  <c r="J69" i="23" l="1"/>
  <c r="K71" i="23"/>
  <c r="I71" i="23"/>
  <c r="I70" i="23"/>
  <c r="I69" i="23"/>
  <c r="K69" i="23"/>
  <c r="J72" i="23"/>
  <c r="K72" i="23"/>
  <c r="I72" i="23"/>
  <c r="J70" i="23"/>
  <c r="K70" i="23"/>
  <c r="J71" i="23"/>
  <c r="K54" i="23" l="1"/>
  <c r="K73" i="23"/>
  <c r="I6" i="23" s="1"/>
  <c r="I54" i="23"/>
  <c r="I73" i="23"/>
  <c r="I4" i="23" s="1"/>
  <c r="J54" i="23"/>
  <c r="J73" i="23"/>
  <c r="I5" i="23" s="1"/>
  <c r="I7" i="23" l="1"/>
  <c r="D20" i="15"/>
  <c r="C20" i="15"/>
  <c r="D19" i="15"/>
  <c r="C19" i="15"/>
  <c r="D23" i="15"/>
  <c r="C23" i="15"/>
  <c r="D22" i="15"/>
  <c r="C22" i="15"/>
  <c r="D18" i="15"/>
  <c r="C18" i="15"/>
  <c r="D17" i="15"/>
  <c r="D16" i="15"/>
  <c r="C17" i="15"/>
  <c r="C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" i="15"/>
  <c r="C15" i="15"/>
  <c r="C14" i="15"/>
  <c r="C13" i="15"/>
  <c r="C12" i="15"/>
  <c r="C11" i="15"/>
  <c r="C10" i="15"/>
  <c r="C9" i="15"/>
  <c r="C8" i="15"/>
  <c r="C7" i="15"/>
  <c r="C6" i="15"/>
  <c r="C5" i="15"/>
  <c r="C4" i="15"/>
  <c r="C3" i="15"/>
  <c r="C2" i="15"/>
  <c r="D25" i="15"/>
  <c r="C25" i="15"/>
  <c r="D24" i="15"/>
  <c r="C24" i="15"/>
  <c r="D21" i="15"/>
  <c r="C21" i="15"/>
</calcChain>
</file>

<file path=xl/sharedStrings.xml><?xml version="1.0" encoding="utf-8"?>
<sst xmlns="http://schemas.openxmlformats.org/spreadsheetml/2006/main" count="863" uniqueCount="229">
  <si>
    <t>Trimestre previsto pubblicazione</t>
  </si>
  <si>
    <t>(Multiple Items)</t>
  </si>
  <si>
    <t>(All)</t>
  </si>
  <si>
    <t>DPCM e Spesa comune</t>
  </si>
  <si>
    <t>Count of Titolo iniziativa</t>
  </si>
  <si>
    <t xml:space="preserve">Sum of Valore complessivo iniziativa di gara o </t>
  </si>
  <si>
    <t>Row Labels</t>
  </si>
  <si>
    <t>Andrea Gamberini</t>
  </si>
  <si>
    <t>Gianluca Albonico</t>
  </si>
  <si>
    <t>Alessia Pasqualini</t>
  </si>
  <si>
    <t>Manuela Giovagnoni</t>
  </si>
  <si>
    <t>Candida Govoni</t>
  </si>
  <si>
    <t>Andrea Puddu</t>
  </si>
  <si>
    <t>Stefania Filici</t>
  </si>
  <si>
    <t>Luigi Picardi</t>
  </si>
  <si>
    <t>Alessia Orsi</t>
  </si>
  <si>
    <t>Rossella Galli</t>
  </si>
  <si>
    <t>Antonio Mazzitelli</t>
  </si>
  <si>
    <t>(blank)</t>
  </si>
  <si>
    <t>Grand Total</t>
  </si>
  <si>
    <t>Gianluca Imperato</t>
  </si>
  <si>
    <t>Elisabetta Cani</t>
  </si>
  <si>
    <t>Felicia Ilgrande</t>
  </si>
  <si>
    <t>Francesca Liuzzo</t>
  </si>
  <si>
    <t>Giancarlo Zocca</t>
  </si>
  <si>
    <t>Irene Sapia</t>
  </si>
  <si>
    <t>Nadia Comastri</t>
  </si>
  <si>
    <t>Roberta Errico</t>
  </si>
  <si>
    <t>Stefano Petrillo</t>
  </si>
  <si>
    <t>Vanessa Durante</t>
  </si>
  <si>
    <t>Area</t>
  </si>
  <si>
    <t>RUP</t>
  </si>
  <si>
    <t>N° di iniziative</t>
  </si>
  <si>
    <t>Totale iniziative</t>
  </si>
  <si>
    <t>Spesa specialistica</t>
  </si>
  <si>
    <t>non assegnate</t>
  </si>
  <si>
    <t>Area farmaci</t>
  </si>
  <si>
    <t>ICT</t>
  </si>
  <si>
    <t>PNRR</t>
  </si>
  <si>
    <t>TOTALI CONVENZIONI/AQ</t>
  </si>
  <si>
    <t>TOTALI ACCORDI DI SERVIZIO</t>
  </si>
  <si>
    <t>Da bandire</t>
  </si>
  <si>
    <t>Da aggiudicare</t>
  </si>
  <si>
    <t>Da attivare</t>
  </si>
  <si>
    <t>Aggiudati A.P.</t>
  </si>
  <si>
    <t>Banditi A.P.</t>
  </si>
  <si>
    <t>Anno corrente</t>
  </si>
  <si>
    <t>Totali</t>
  </si>
  <si>
    <t>DPCM e Spesa Comune</t>
  </si>
  <si>
    <t>Convenzioni/AQ</t>
  </si>
  <si>
    <t>Accordi di servizio</t>
  </si>
  <si>
    <t>Banditi A.C.</t>
  </si>
  <si>
    <t>Aggiudicati A.P.</t>
  </si>
  <si>
    <t>Banditi A.P. e aggiudicati A.C.</t>
  </si>
  <si>
    <t>Banditi A.C. e aggiudicati A.C.</t>
  </si>
  <si>
    <t>Aggiudicati A.C.</t>
  </si>
  <si>
    <t>AGGAP-</t>
  </si>
  <si>
    <t>I Trim 2024Convenzione</t>
  </si>
  <si>
    <t>I Trim 2024Accordo di servizio</t>
  </si>
  <si>
    <t>1° trimestre</t>
  </si>
  <si>
    <t>BANAP-</t>
  </si>
  <si>
    <t>II Trim 2024Convenzione</t>
  </si>
  <si>
    <t>II Trim 2024Accordo di servizio</t>
  </si>
  <si>
    <t>2° trimestre</t>
  </si>
  <si>
    <t>BANAC-</t>
  </si>
  <si>
    <t>III Trim 2024Convenzione</t>
  </si>
  <si>
    <t>III Trim 2024Accordo di servizio</t>
  </si>
  <si>
    <t>3° trimestre</t>
  </si>
  <si>
    <t>IV Trim 2024Convenzione</t>
  </si>
  <si>
    <t>IV Trim 2024Accordo di servizio</t>
  </si>
  <si>
    <t>4° trimestre</t>
  </si>
  <si>
    <t>Totale</t>
  </si>
  <si>
    <t>Spesa Specialistica</t>
  </si>
  <si>
    <t>Area Farmaci</t>
  </si>
  <si>
    <t>Spesa ICT</t>
  </si>
  <si>
    <t>Lavori e SIA</t>
  </si>
  <si>
    <t>Partenariato Pubblico Privato</t>
  </si>
  <si>
    <t>Convenzione</t>
  </si>
  <si>
    <t>Accordo di servizio</t>
  </si>
  <si>
    <t>II Trim 2024</t>
  </si>
  <si>
    <t>III Trim 2024</t>
  </si>
  <si>
    <t>IV Trim 2024</t>
  </si>
  <si>
    <t>ID Masterplan</t>
  </si>
  <si>
    <t>Titolo iniziativa</t>
  </si>
  <si>
    <t>Categoria DPCM</t>
  </si>
  <si>
    <t>Servizio di pulizia, disinfezione ambientale e altri servizi per le AUSL di Bologna e Ferrara 2</t>
  </si>
  <si>
    <t>Manutenzione ordinaria in Global Service di parte del patrimonio immobiliare della RER</t>
  </si>
  <si>
    <t>2022-IC-14</t>
  </si>
  <si>
    <t>Stent vascolari periferici 2</t>
  </si>
  <si>
    <t>2022-IC-17</t>
  </si>
  <si>
    <t>Materiale da medicazione (bende, cerotti e varie)</t>
  </si>
  <si>
    <t>2023-IC-2</t>
  </si>
  <si>
    <t>Massa vestiario 4</t>
  </si>
  <si>
    <t>I Trim 2023</t>
  </si>
  <si>
    <t>2023-IC-4</t>
  </si>
  <si>
    <t>Cancelleria 6</t>
  </si>
  <si>
    <t>2023-IC-6</t>
  </si>
  <si>
    <t>Medicazione avanzata 3 "in concorrenza"</t>
  </si>
  <si>
    <t>2023-IC-7</t>
  </si>
  <si>
    <t>Defibrillatori impiantabili e peacemaker 3</t>
  </si>
  <si>
    <t>2023-IC-8</t>
  </si>
  <si>
    <t>Manutenzione e verifica delle apparecchiature biomedicali ed elettromedicali 3</t>
  </si>
  <si>
    <t>2023-IC-10</t>
  </si>
  <si>
    <t>Servizio di raccolta e smaltimento dei rifiuti speciali per le Aziende Sanitarie 5</t>
  </si>
  <si>
    <t>2023-IC-14</t>
  </si>
  <si>
    <t>Microinfusori</t>
  </si>
  <si>
    <t>2023-IC-15</t>
  </si>
  <si>
    <t>Servizi di lavanoleggio per ASL Bologna, IOR e Istituto di riabilitazione di Montecatone 2</t>
  </si>
  <si>
    <t>2023-IC-18</t>
  </si>
  <si>
    <t>PNRR – Veicoli elettrici speciali, colonnine e wall-box di ricarica per le Aziende sanitarie</t>
  </si>
  <si>
    <t>2023-IC-20</t>
  </si>
  <si>
    <t>Carta in risme 9</t>
  </si>
  <si>
    <t>II Trim 2023</t>
  </si>
  <si>
    <t>III Trim 2023</t>
  </si>
  <si>
    <t>Medicazione classica 7</t>
  </si>
  <si>
    <t>Medicazione avanzata 4 "esclusivi"</t>
  </si>
  <si>
    <t>PNRR – Dispositivi medicali finalizzati al telemonitoraggio domiciliare</t>
  </si>
  <si>
    <t>SI</t>
  </si>
  <si>
    <t>Servizio di tesoreria per la Regione Emilia-Romagna ed enti strumentali 5</t>
  </si>
  <si>
    <t>2023-IC-11</t>
  </si>
  <si>
    <t>Servizi postali e notificazione tramite posta 3</t>
  </si>
  <si>
    <t>Energia elettrica 18</t>
  </si>
  <si>
    <t>Gas naturale 21</t>
  </si>
  <si>
    <t>Defibrillatori esterni automatici</t>
  </si>
  <si>
    <t>Servizio di raccolta e smaltimento dei rifiuti speciali per le Aziende Sanitarie 5.1 (ex lotti 2 e 7)</t>
  </si>
  <si>
    <t>Trasporto scolastico 3</t>
  </si>
  <si>
    <t>II Trim 2025</t>
  </si>
  <si>
    <t>2023-IC-5</t>
  </si>
  <si>
    <t>Prodotti cartari, detergenti, cosmetici e accessori per comunità 5</t>
  </si>
  <si>
    <t>I Trim 2025</t>
  </si>
  <si>
    <t>2023-IC-9</t>
  </si>
  <si>
    <t>Ossigeno e ventiloterapia</t>
  </si>
  <si>
    <t>2023-IC-12</t>
  </si>
  <si>
    <t>Suture (2° tranche)</t>
  </si>
  <si>
    <t>2023-IC-13</t>
  </si>
  <si>
    <t xml:space="preserve">Protesi d'anca da revisione (lotti ritirati in gara 1) </t>
  </si>
  <si>
    <t>Autoambulanze e automediche per le Aziende Sanitarie</t>
  </si>
  <si>
    <t>Toner 4</t>
  </si>
  <si>
    <t xml:space="preserve"> Protesi d'anca 2</t>
  </si>
  <si>
    <t>III Trim 2025</t>
  </si>
  <si>
    <t>2023-IC-24</t>
  </si>
  <si>
    <t>Noleggio auto con conducente 6</t>
  </si>
  <si>
    <t>2023-IC-25</t>
  </si>
  <si>
    <t>Servizi di vigilanza armata, portierato e servizi di controllo 3</t>
  </si>
  <si>
    <t>2023-IC-26</t>
  </si>
  <si>
    <t>Servizi integrati di lavanoleggio per le aziende sanitarie e ospedaliere di AVEN  e le aziende sanitarie di Ferrara e Imola</t>
  </si>
  <si>
    <t>2023-IC-23</t>
  </si>
  <si>
    <t>Pulizia, sanificazione e servizi ausiliari 6</t>
  </si>
  <si>
    <t>Guanti sterili 2</t>
  </si>
  <si>
    <t>Ausili per incontinenza e assorbenza a ridotto impatto ambientale 4</t>
  </si>
  <si>
    <t>Medicazione classica 8</t>
  </si>
  <si>
    <t>Medicazione avanzata 4 "in concorrenza"</t>
  </si>
  <si>
    <t>Distributori farmaci, parafarmaci e altri prodotti per Farmacie Comunali 6</t>
  </si>
  <si>
    <t>Riscossione tributi 4 (Comune di Bologna)</t>
  </si>
  <si>
    <t>Carta in risme 10</t>
  </si>
  <si>
    <t>Polizza All risk per AVEN e AVEC - 2024</t>
  </si>
  <si>
    <t>2022-IC-29</t>
  </si>
  <si>
    <t>DM per emodinamica (esclusi stent) 2 - 1° tranche</t>
  </si>
  <si>
    <t>IV Trim 2022</t>
  </si>
  <si>
    <t>IV Trim 2023</t>
  </si>
  <si>
    <t>2023-IC-27</t>
  </si>
  <si>
    <t>Service di nutrizione enterale 3</t>
  </si>
  <si>
    <t>2023-IC-29</t>
  </si>
  <si>
    <t>Servizi finalizzati a contrastare focolai di influenza aviaria e altre malattie diffusive nel bestiame - 2023</t>
  </si>
  <si>
    <t>2023-IC-30</t>
  </si>
  <si>
    <t>DM per emodinamica (esclusi stent) 2 - 2° tranche</t>
  </si>
  <si>
    <t>2023-IC-32</t>
  </si>
  <si>
    <t>Lenti intraoculari e materiale viscoelastico 4 e Lenti intraoculari ad alta tecnologia per afachici 2</t>
  </si>
  <si>
    <t>2023-IC-33</t>
  </si>
  <si>
    <t>Ausili per disabili 4</t>
  </si>
  <si>
    <t>2023-IC-31</t>
  </si>
  <si>
    <t>Apparecchi acustici</t>
  </si>
  <si>
    <t>DM per  emodinamica (esclusi STENT) - Procedura negoziata</t>
  </si>
  <si>
    <t>Dispositivo di automonitoraggio glicemia FGM</t>
  </si>
  <si>
    <t>2023-IC-34</t>
  </si>
  <si>
    <t>Ausili per la mobilità dei disabili 2</t>
  </si>
  <si>
    <t>2023-IC-38</t>
  </si>
  <si>
    <t>Dispositivi a ultrasuoni e a radiofrequenza per la coagulazione vasale e la dissezione tissutale 3</t>
  </si>
  <si>
    <t>2023-IC-22</t>
  </si>
  <si>
    <t>Endoprotesi coronariche 5</t>
  </si>
  <si>
    <t>Dispositivi consumabili per robotica</t>
  </si>
  <si>
    <t>2023-IC-37</t>
  </si>
  <si>
    <t>Sistemi di terapia a pressione negativa per il trattamento di lesioni cutanee 2</t>
  </si>
  <si>
    <t>2023-IC-35</t>
  </si>
  <si>
    <t>Sonde, cateteri, tubi, sacche per urina e relativi accessori 3</t>
  </si>
  <si>
    <t>2023-IC-36</t>
  </si>
  <si>
    <t>Suturatrici (1°tranche)</t>
  </si>
  <si>
    <t>2023-IC-47</t>
  </si>
  <si>
    <t>Vaccini vari ad uso umano Shingrix e Imovax tetano 2024-2025</t>
  </si>
  <si>
    <t>Medicinali 2024-2025 – 2</t>
  </si>
  <si>
    <t>Farmaco Paxlovid</t>
  </si>
  <si>
    <t>Farmaci Livamrli, Xenpozyme, Koselugo</t>
  </si>
  <si>
    <t>2023-IC-50</t>
  </si>
  <si>
    <t>Medicinali 2025-2027-1</t>
  </si>
  <si>
    <t>Vaccino Qdenga</t>
  </si>
  <si>
    <t>Vaccini antinfluenzali 2024-2025, vaccino PCV 15 e vaccino antirabbico</t>
  </si>
  <si>
    <t>2023-IC-49</t>
  </si>
  <si>
    <t>Nutrizione parenterale 4</t>
  </si>
  <si>
    <t>2023-IC-51</t>
  </si>
  <si>
    <t>Medicinali 2025-2027-2</t>
  </si>
  <si>
    <t>2023-IC-52</t>
  </si>
  <si>
    <t>Mezzi di contrasto, radiofarmaci e sorgenti radioattive 2025-2027</t>
  </si>
  <si>
    <t>Vaccini vari ad uso umano in concorrenza 2025-2028</t>
  </si>
  <si>
    <t>2023-IC-57</t>
  </si>
  <si>
    <t>Sviluppo Sistemi informativi 2</t>
  </si>
  <si>
    <t>2023-IC-53</t>
  </si>
  <si>
    <t>Noleggio Fotocopiatrici 8</t>
  </si>
  <si>
    <t>Area IC</t>
  </si>
  <si>
    <t>ID iniziativa Intercent-ER</t>
  </si>
  <si>
    <t>Stato procedura</t>
  </si>
  <si>
    <t>Pubblicazione
(Trimestre previsto / Data effettiva)</t>
  </si>
  <si>
    <t>Aggiudicazione
(Trimestre previsto / Data effettiva)</t>
  </si>
  <si>
    <t>Attivazione
(Trimestre previsto / Data effettiva)</t>
  </si>
  <si>
    <t>Categoria DPCM (calcolo)</t>
  </si>
  <si>
    <t>Link alla Convenzione</t>
  </si>
  <si>
    <t>Vai alla Convenzione</t>
  </si>
  <si>
    <t>I Trim 2021</t>
  </si>
  <si>
    <t>II Trim 2021</t>
  </si>
  <si>
    <t>III Trim 2021</t>
  </si>
  <si>
    <t>IV Trim 2021</t>
  </si>
  <si>
    <t>I Trim 2022</t>
  </si>
  <si>
    <t>II Trim 2022</t>
  </si>
  <si>
    <t>III Trim 2022</t>
  </si>
  <si>
    <t>Attivata</t>
  </si>
  <si>
    <t>NO</t>
  </si>
  <si>
    <t>-</t>
  </si>
  <si>
    <t>Aggiudicata</t>
  </si>
  <si>
    <t>Programmata</t>
  </si>
  <si>
    <t>Bandita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</si>
</sst>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d/mm/yy;@"/>
    <numFmt numFmtId="166" formatCode="[$-410]mmm\-yy;@"/>
    <numFmt numFmtId="167" formatCode="#,##0\ &quot;€&quot;"/>
    <numFmt numFmtId="168" formatCode="_-* #,##0\ &quot;€&quot;_-;\-* #,##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DB0DF"/>
        <bgColor indexed="64"/>
      </patternFill>
    </fill>
    <fill>
      <patternFill patternType="solid">
        <fgColor rgb="FFFF438F"/>
        <bgColor indexed="64"/>
      </patternFill>
    </fill>
    <fill>
      <patternFill patternType="solid">
        <fgColor rgb="FFF8D8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6CED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F726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0BBB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</borders>
  <cellStyleXfs count="227">
    <xf numFmtId="0" fontId="0" fillId="0" borderId="0"/>
    <xf numFmtId="164" fontId="1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0" applyNumberFormat="1"/>
    <xf numFmtId="0" fontId="6" fillId="8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4" fontId="0" fillId="0" borderId="1" xfId="3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4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4" fontId="5" fillId="0" borderId="1" xfId="3" applyFont="1" applyBorder="1" applyAlignment="1">
      <alignment vertical="center"/>
    </xf>
    <xf numFmtId="43" fontId="0" fillId="0" borderId="0" xfId="6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vertical="center" wrapText="1"/>
    </xf>
    <xf numFmtId="0" fontId="4" fillId="11" borderId="8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 wrapText="1"/>
    </xf>
    <xf numFmtId="0" fontId="0" fillId="13" borderId="12" xfId="0" applyFill="1" applyBorder="1" applyAlignment="1">
      <alignment vertical="center"/>
    </xf>
    <xf numFmtId="0" fontId="0" fillId="13" borderId="3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4" borderId="11" xfId="0" applyFill="1" applyBorder="1" applyAlignment="1">
      <alignment vertical="center" wrapText="1"/>
    </xf>
    <xf numFmtId="0" fontId="0" fillId="15" borderId="13" xfId="0" applyFill="1" applyBorder="1" applyAlignment="1">
      <alignment horizontal="center" vertical="center"/>
    </xf>
    <xf numFmtId="0" fontId="0" fillId="12" borderId="14" xfId="0" applyFill="1" applyBorder="1" applyAlignment="1">
      <alignment vertical="center" wrapText="1"/>
    </xf>
    <xf numFmtId="0" fontId="0" fillId="13" borderId="15" xfId="0" applyFill="1" applyBorder="1" applyAlignment="1">
      <alignment vertical="center"/>
    </xf>
    <xf numFmtId="0" fontId="0" fillId="13" borderId="1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0" fillId="14" borderId="14" xfId="0" applyFill="1" applyBorder="1" applyAlignment="1">
      <alignment vertical="center" wrapText="1"/>
    </xf>
    <xf numFmtId="0" fontId="0" fillId="15" borderId="16" xfId="0" applyFill="1" applyBorder="1" applyAlignment="1">
      <alignment horizontal="center" vertical="center"/>
    </xf>
    <xf numFmtId="0" fontId="0" fillId="12" borderId="17" xfId="0" applyFill="1" applyBorder="1" applyAlignment="1">
      <alignment vertical="center" wrapText="1"/>
    </xf>
    <xf numFmtId="0" fontId="0" fillId="13" borderId="18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4" borderId="17" xfId="0" applyFill="1" applyBorder="1" applyAlignment="1">
      <alignment vertical="center" wrapText="1"/>
    </xf>
    <xf numFmtId="0" fontId="0" fillId="15" borderId="19" xfId="0" applyFill="1" applyBorder="1" applyAlignment="1">
      <alignment horizontal="center" vertical="center"/>
    </xf>
    <xf numFmtId="0" fontId="6" fillId="12" borderId="7" xfId="0" applyFont="1" applyFill="1" applyBorder="1" applyAlignment="1">
      <alignment vertical="center"/>
    </xf>
    <xf numFmtId="0" fontId="6" fillId="12" borderId="8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vertical="center"/>
    </xf>
    <xf numFmtId="0" fontId="6" fillId="14" borderId="8" xfId="0" applyFont="1" applyFill="1" applyBorder="1" applyAlignment="1">
      <alignment horizontal="center" vertical="center"/>
    </xf>
    <xf numFmtId="0" fontId="6" fillId="14" borderId="9" xfId="0" applyFont="1" applyFill="1" applyBorder="1" applyAlignment="1">
      <alignment horizontal="center" vertical="center"/>
    </xf>
    <xf numFmtId="0" fontId="6" fillId="14" borderId="1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 wrapText="1"/>
    </xf>
    <xf numFmtId="0" fontId="10" fillId="11" borderId="25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0" fillId="17" borderId="24" xfId="0" applyFill="1" applyBorder="1" applyAlignment="1">
      <alignment horizontal="right" vertical="center"/>
    </xf>
    <xf numFmtId="0" fontId="0" fillId="15" borderId="18" xfId="0" applyFill="1" applyBorder="1" applyAlignment="1">
      <alignment horizontal="center" vertical="center"/>
    </xf>
    <xf numFmtId="0" fontId="0" fillId="15" borderId="14" xfId="0" applyFill="1" applyBorder="1" applyAlignment="1">
      <alignment horizontal="center" vertical="center"/>
    </xf>
    <xf numFmtId="0" fontId="6" fillId="17" borderId="7" xfId="0" applyFont="1" applyFill="1" applyBorder="1" applyAlignment="1">
      <alignment horizontal="right" vertical="center"/>
    </xf>
    <xf numFmtId="0" fontId="6" fillId="12" borderId="7" xfId="0" applyFont="1" applyFill="1" applyBorder="1" applyAlignment="1">
      <alignment horizontal="center" vertical="center"/>
    </xf>
    <xf numFmtId="0" fontId="6" fillId="14" borderId="28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18" borderId="24" xfId="0" applyFill="1" applyBorder="1" applyAlignment="1">
      <alignment horizontal="right" vertical="center"/>
    </xf>
    <xf numFmtId="0" fontId="6" fillId="18" borderId="7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12" borderId="24" xfId="0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12" borderId="7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20" borderId="24" xfId="0" applyFill="1" applyBorder="1" applyAlignment="1">
      <alignment horizontal="right" vertical="center"/>
    </xf>
    <xf numFmtId="0" fontId="6" fillId="20" borderId="7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7" borderId="25" xfId="0" applyFont="1" applyFill="1" applyBorder="1" applyAlignment="1">
      <alignment horizontal="center" vertical="center" wrapText="1"/>
    </xf>
    <xf numFmtId="0" fontId="4" fillId="22" borderId="2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 wrapText="1"/>
    </xf>
    <xf numFmtId="0" fontId="4" fillId="22" borderId="14" xfId="0" applyFont="1" applyFill="1" applyBorder="1" applyAlignment="1">
      <alignment horizontal="center" vertical="center" wrapText="1"/>
    </xf>
    <xf numFmtId="0" fontId="0" fillId="23" borderId="24" xfId="0" applyFill="1" applyBorder="1" applyAlignment="1">
      <alignment horizontal="right" vertical="center"/>
    </xf>
    <xf numFmtId="0" fontId="0" fillId="15" borderId="29" xfId="0" applyFill="1" applyBorder="1" applyAlignment="1">
      <alignment horizontal="center" vertical="center" wrapText="1"/>
    </xf>
    <xf numFmtId="0" fontId="4" fillId="21" borderId="7" xfId="0" applyFont="1" applyFill="1" applyBorder="1" applyAlignment="1">
      <alignment horizontal="right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7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0" fillId="25" borderId="24" xfId="0" applyFill="1" applyBorder="1" applyAlignment="1">
      <alignment horizontal="right" vertical="center"/>
    </xf>
    <xf numFmtId="0" fontId="6" fillId="25" borderId="7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/>
    </xf>
    <xf numFmtId="0" fontId="0" fillId="26" borderId="24" xfId="0" applyFill="1" applyBorder="1" applyAlignment="1">
      <alignment horizontal="right" vertical="center"/>
    </xf>
    <xf numFmtId="0" fontId="6" fillId="26" borderId="7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4" fillId="27" borderId="1" xfId="0" applyFont="1" applyFill="1" applyBorder="1" applyAlignment="1">
      <alignment horizontal="center" vertical="center" wrapText="1"/>
    </xf>
    <xf numFmtId="0" fontId="14" fillId="28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0" fillId="0" borderId="1" xfId="0" quotePrefix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 wrapText="1"/>
    </xf>
    <xf numFmtId="0" fontId="17" fillId="0" borderId="1" xfId="226" applyBorder="1" applyAlignment="1">
      <alignment horizontal="left" vertical="center"/>
    </xf>
    <xf numFmtId="0" fontId="4" fillId="21" borderId="20" xfId="0" applyFont="1" applyFill="1" applyBorder="1" applyAlignment="1">
      <alignment horizontal="center" vertical="center" wrapText="1"/>
    </xf>
    <xf numFmtId="0" fontId="4" fillId="21" borderId="24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  <xf numFmtId="0" fontId="4" fillId="22" borderId="23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4" fillId="22" borderId="25" xfId="0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horizontal="center" vertical="center" wrapText="1"/>
    </xf>
    <xf numFmtId="0" fontId="4" fillId="22" borderId="27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4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13" fillId="9" borderId="20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19" borderId="20" xfId="0" applyFont="1" applyFill="1" applyBorder="1" applyAlignment="1">
      <alignment horizontal="center" vertical="center" wrapText="1"/>
    </xf>
    <xf numFmtId="0" fontId="3" fillId="19" borderId="24" xfId="0" applyFont="1" applyFill="1" applyBorder="1" applyAlignment="1">
      <alignment horizontal="center" vertical="center" wrapText="1"/>
    </xf>
    <xf numFmtId="0" fontId="3" fillId="19" borderId="11" xfId="0" applyFont="1" applyFill="1" applyBorder="1" applyAlignment="1">
      <alignment horizontal="center" vertical="center" wrapText="1"/>
    </xf>
  </cellXfs>
  <cellStyles count="227">
    <cellStyle name="Collegamento ipertestuale" xfId="226" builtinId="8"/>
    <cellStyle name="Comma 2" xfId="7" xr:uid="{00000000-0005-0000-0000-000001000000}"/>
    <cellStyle name="Comma 2 2" xfId="15" xr:uid="{75C6F1F3-13A9-409D-BC41-72DCC88AC045}"/>
    <cellStyle name="Comma 2 2 2" xfId="31" xr:uid="{AB8383F8-980F-4306-B887-3963BE6566AF}"/>
    <cellStyle name="Comma 2 2 2 2" xfId="79" xr:uid="{AAB506D0-6C89-456D-86CF-9E0D3AEBA450}"/>
    <cellStyle name="Comma 2 2 2 2 2" xfId="191" xr:uid="{A02EA4A0-2D1F-448C-A41D-F857B161F5D9}"/>
    <cellStyle name="Comma 2 2 2 3" xfId="111" xr:uid="{ADDEF845-3092-432B-A99F-35ADA1388744}"/>
    <cellStyle name="Comma 2 2 2 3 2" xfId="223" xr:uid="{E3F082DD-3A3C-465A-AFC7-7EFCC4000B04}"/>
    <cellStyle name="Comma 2 2 2 4" xfId="143" xr:uid="{E3BECAA6-E77D-48B5-9725-E1AD675A19D1}"/>
    <cellStyle name="Comma 2 2 3" xfId="47" xr:uid="{B2F7F564-B2BC-4A53-AE8B-A9FAB1AB1057}"/>
    <cellStyle name="Comma 2 2 3 2" xfId="159" xr:uid="{D8393D42-89C3-4A45-92CD-5EEA9E8A4C75}"/>
    <cellStyle name="Comma 2 2 4" xfId="63" xr:uid="{039F0B3A-3588-4F99-BD9A-FF475DF892AA}"/>
    <cellStyle name="Comma 2 2 4 2" xfId="175" xr:uid="{6DBD2938-DF73-4584-A62D-039F35A715FE}"/>
    <cellStyle name="Comma 2 2 5" xfId="95" xr:uid="{7706580E-B4FE-4BAE-AE57-F847C2DB00D0}"/>
    <cellStyle name="Comma 2 2 5 2" xfId="207" xr:uid="{47E18F4F-7506-46AC-8880-16C212B7DD43}"/>
    <cellStyle name="Comma 2 2 6" xfId="127" xr:uid="{5A9BE60A-E95E-4AE7-8911-97F64B10F7D3}"/>
    <cellStyle name="Comma 2 3" xfId="23" xr:uid="{B64028BE-4DE5-49EE-86F2-784DAFBD1A0E}"/>
    <cellStyle name="Comma 2 3 2" xfId="71" xr:uid="{660030FC-6189-4EF7-9F98-4D771764E87C}"/>
    <cellStyle name="Comma 2 3 2 2" xfId="183" xr:uid="{4172ECFA-F953-49F2-B159-FF12608470D3}"/>
    <cellStyle name="Comma 2 3 3" xfId="103" xr:uid="{5120A87F-10C6-40F4-9A15-272216D66C5B}"/>
    <cellStyle name="Comma 2 3 3 2" xfId="215" xr:uid="{35EACD61-72C6-4844-AB10-DBFEC1243090}"/>
    <cellStyle name="Comma 2 3 4" xfId="135" xr:uid="{B94D7D80-D02F-4450-9BF8-18226E383053}"/>
    <cellStyle name="Comma 2 4" xfId="39" xr:uid="{4A00EE17-18B4-45AE-913D-477F1CC2923A}"/>
    <cellStyle name="Comma 2 4 2" xfId="151" xr:uid="{D42C6416-0B9B-4026-8F28-A484A9B6C444}"/>
    <cellStyle name="Comma 2 5" xfId="55" xr:uid="{B50E5A2E-42BE-438E-A35B-6AD364AFCBCF}"/>
    <cellStyle name="Comma 2 5 2" xfId="167" xr:uid="{8EA06F4D-42EA-4E9A-B7EF-43EF8D3EA3FA}"/>
    <cellStyle name="Comma 2 6" xfId="87" xr:uid="{2745DE18-DFC5-4C63-881F-C618C86B74D7}"/>
    <cellStyle name="Comma 2 6 2" xfId="199" xr:uid="{DABF8C8E-C3FB-4AA2-8D5B-FA8A7D703ACE}"/>
    <cellStyle name="Comma 2 7" xfId="119" xr:uid="{4440C41F-FECD-43C4-A1E3-4E8BF7C52450}"/>
    <cellStyle name="Comma 3" xfId="14" xr:uid="{6F7C373C-DFAF-4B5A-8E3A-C47D2C330264}"/>
    <cellStyle name="Comma 3 2" xfId="30" xr:uid="{FB749CC0-A98B-421D-9DE8-133BC188AC2D}"/>
    <cellStyle name="Comma 3 2 2" xfId="78" xr:uid="{813BC0B8-7520-4537-B294-9E50FE8C413C}"/>
    <cellStyle name="Comma 3 2 2 2" xfId="190" xr:uid="{13C7850F-2897-4C69-AEC7-6565A52BEA2D}"/>
    <cellStyle name="Comma 3 2 3" xfId="110" xr:uid="{4FE3C7F6-D099-4547-B6B1-E3E21AC1BE48}"/>
    <cellStyle name="Comma 3 2 3 2" xfId="222" xr:uid="{6A31CC4F-E3B2-4C87-9849-6A2CE136836D}"/>
    <cellStyle name="Comma 3 2 4" xfId="142" xr:uid="{BEB36C99-0AB1-4A5B-98DC-18E0654A1996}"/>
    <cellStyle name="Comma 3 3" xfId="46" xr:uid="{AA856287-7CA4-451F-BF0E-128E446008ED}"/>
    <cellStyle name="Comma 3 3 2" xfId="158" xr:uid="{92DD5DC5-2761-4461-89F6-AF037F0A029F}"/>
    <cellStyle name="Comma 3 4" xfId="62" xr:uid="{98117BA1-171C-46C5-9E17-1D2642267FF2}"/>
    <cellStyle name="Comma 3 4 2" xfId="174" xr:uid="{BACC7DA3-50E5-40A8-B738-1DBA1419F733}"/>
    <cellStyle name="Comma 3 5" xfId="94" xr:uid="{FACEEC59-5336-4F3A-981D-2F0DEEA4D7DF}"/>
    <cellStyle name="Comma 3 5 2" xfId="206" xr:uid="{489FC9E6-CBD1-479E-B5BD-CFB4B586B7A7}"/>
    <cellStyle name="Comma 3 6" xfId="126" xr:uid="{7AD033D5-E862-43EB-A90D-DC9A24594CE8}"/>
    <cellStyle name="Comma 4" xfId="22" xr:uid="{4D97AFE7-B018-4D3D-9666-5CE3E8BEC9D3}"/>
    <cellStyle name="Comma 4 2" xfId="70" xr:uid="{AB6A79BD-1633-47AE-BE01-0386D5640575}"/>
    <cellStyle name="Comma 4 2 2" xfId="182" xr:uid="{4A507ECA-730F-4ACD-9998-96F2BEE5E2E8}"/>
    <cellStyle name="Comma 4 3" xfId="102" xr:uid="{B39A473D-6CFE-458A-9B72-A51D81A0A0A6}"/>
    <cellStyle name="Comma 4 3 2" xfId="214" xr:uid="{D8C407F2-ED46-4A26-84DA-0C81D05BA31F}"/>
    <cellStyle name="Comma 4 4" xfId="134" xr:uid="{D70E9B94-4E7C-44F0-8B70-23C935AF657D}"/>
    <cellStyle name="Comma 5" xfId="34" xr:uid="{2BBABFCD-3BEA-4936-89EB-719FB1B033B7}"/>
    <cellStyle name="Comma 5 2" xfId="146" xr:uid="{24FC81F3-BE33-4DAB-8C4A-7C3C16444EC4}"/>
    <cellStyle name="Comma 6" xfId="54" xr:uid="{AC0E4050-96B5-4496-9211-68A8C34522C9}"/>
    <cellStyle name="Comma 6 2" xfId="166" xr:uid="{3DA8D2B7-2A8A-4C8C-AA44-8F3F0F4FE2A5}"/>
    <cellStyle name="Comma 7" xfId="86" xr:uid="{069AA559-5CE6-4C3C-9ABC-66F0476328CE}"/>
    <cellStyle name="Comma 7 2" xfId="198" xr:uid="{AE643808-9C8C-40EA-BBBA-C8935CAB7ED7}"/>
    <cellStyle name="Comma 8" xfId="118" xr:uid="{85AD96C8-6A8E-4CFC-86E7-2F9524B0A699}"/>
    <cellStyle name="Currency 10" xfId="115" xr:uid="{AC3F6061-84E6-4F2E-AC07-BBDF980BDA13}"/>
    <cellStyle name="Currency 2" xfId="2" xr:uid="{00000000-0005-0000-0000-000003000000}"/>
    <cellStyle name="Currency 2 2" xfId="4" xr:uid="{00000000-0005-0000-0000-000004000000}"/>
    <cellStyle name="Currency 2 2 2" xfId="12" xr:uid="{F3998603-E485-4C8E-B5C9-4FB29C732BAE}"/>
    <cellStyle name="Currency 2 2 2 2" xfId="28" xr:uid="{7ADBA7E0-B6E4-4776-9E77-785752C14D13}"/>
    <cellStyle name="Currency 2 2 2 2 2" xfId="76" xr:uid="{4E24EF66-978D-41D8-B95A-D0F52F0DAEFA}"/>
    <cellStyle name="Currency 2 2 2 2 2 2" xfId="188" xr:uid="{3DC66A79-918B-4F36-B3BC-048A9A6A5B3A}"/>
    <cellStyle name="Currency 2 2 2 2 3" xfId="108" xr:uid="{866BE73A-7B12-4619-BE9F-CDD4DE4DB338}"/>
    <cellStyle name="Currency 2 2 2 2 3 2" xfId="220" xr:uid="{402CC8F0-A652-48A8-9124-9BC62E6B2649}"/>
    <cellStyle name="Currency 2 2 2 2 4" xfId="140" xr:uid="{70F3C1FA-015D-4752-BD91-5C44188B4E8A}"/>
    <cellStyle name="Currency 2 2 2 3" xfId="44" xr:uid="{9DB493B3-554E-4BD4-B652-CEDCF3A1DC95}"/>
    <cellStyle name="Currency 2 2 2 3 2" xfId="156" xr:uid="{8FE4DB11-0900-40DC-9598-6261EC63E6BB}"/>
    <cellStyle name="Currency 2 2 2 4" xfId="60" xr:uid="{52490033-622B-4741-8F26-CADC8C111AF6}"/>
    <cellStyle name="Currency 2 2 2 4 2" xfId="172" xr:uid="{C9E84B4A-9873-439B-9EBB-FDD2D0AAEA74}"/>
    <cellStyle name="Currency 2 2 2 5" xfId="92" xr:uid="{50346C84-C1BB-4CAF-B9E8-F578F65BDD25}"/>
    <cellStyle name="Currency 2 2 2 5 2" xfId="204" xr:uid="{8C0FFFC0-BFDE-4DD0-942A-F1BF7F00B432}"/>
    <cellStyle name="Currency 2 2 2 6" xfId="124" xr:uid="{39EFF34D-864A-4F84-A1F6-7521C220ADA0}"/>
    <cellStyle name="Currency 2 2 3" xfId="20" xr:uid="{546388F2-C018-4298-BBF8-DBC74F58F107}"/>
    <cellStyle name="Currency 2 2 3 2" xfId="68" xr:uid="{B29E14DB-D651-4673-B6F2-3E7C0608831A}"/>
    <cellStyle name="Currency 2 2 3 2 2" xfId="180" xr:uid="{3D2EC84B-F26A-4009-B0FD-8125A0887E5F}"/>
    <cellStyle name="Currency 2 2 3 3" xfId="100" xr:uid="{5F57107A-5C81-4051-AE51-D311004F70D9}"/>
    <cellStyle name="Currency 2 2 3 3 2" xfId="212" xr:uid="{F83A066D-31FC-40E8-878A-322390939D26}"/>
    <cellStyle name="Currency 2 2 3 4" xfId="132" xr:uid="{6383633D-A55F-45A3-B725-C1EDC3AAB0CA}"/>
    <cellStyle name="Currency 2 2 4" xfId="35" xr:uid="{4CC76887-8A93-4F75-A128-E2D97B8AA841}"/>
    <cellStyle name="Currency 2 2 4 2" xfId="147" xr:uid="{1A8537AB-E7F5-4C08-90D5-EF7A2242C2AB}"/>
    <cellStyle name="Currency 2 2 5" xfId="52" xr:uid="{74BE23CB-4101-49B0-8B92-EDE59811A1FC}"/>
    <cellStyle name="Currency 2 2 5 2" xfId="164" xr:uid="{A33D5C1F-5D59-4D47-90FE-EB16CA21C12F}"/>
    <cellStyle name="Currency 2 2 6" xfId="84" xr:uid="{C4253630-4397-40CA-85E1-85C45F52DBEF}"/>
    <cellStyle name="Currency 2 2 6 2" xfId="196" xr:uid="{CF0C4C6B-20C2-4AAF-BBAF-DC856763C5C1}"/>
    <cellStyle name="Currency 2 2 7" xfId="116" xr:uid="{29EF830A-A958-4716-854C-8BABC23A4BB2}"/>
    <cellStyle name="Currency 2 3" xfId="10" xr:uid="{B90D4FD1-DE60-41D9-B3BD-2ED8D46138FF}"/>
    <cellStyle name="Currency 2 3 2" xfId="26" xr:uid="{FC288930-B221-46FC-B2C0-F2817169CA14}"/>
    <cellStyle name="Currency 2 3 2 2" xfId="74" xr:uid="{398F2B81-D75B-470D-BA2C-99F59EE3B43A}"/>
    <cellStyle name="Currency 2 3 2 2 2" xfId="186" xr:uid="{698E7DF1-0B9A-4FD0-9F6B-14F67D99035D}"/>
    <cellStyle name="Currency 2 3 2 3" xfId="106" xr:uid="{3F82DB2A-0822-4CA0-A3F1-E2B5ED7DC558}"/>
    <cellStyle name="Currency 2 3 2 3 2" xfId="218" xr:uid="{0DAD01B7-E8D5-4EF2-B340-A0FBD8956AE5}"/>
    <cellStyle name="Currency 2 3 2 4" xfId="138" xr:uid="{17F45375-3A5A-4349-AF82-89322976E9C7}"/>
    <cellStyle name="Currency 2 3 3" xfId="42" xr:uid="{CC5FA981-E1D2-47CD-9F15-790FFACB64A7}"/>
    <cellStyle name="Currency 2 3 3 2" xfId="154" xr:uid="{610C5AF9-4AC7-40C7-B176-32EA147AA5EF}"/>
    <cellStyle name="Currency 2 3 4" xfId="58" xr:uid="{43305575-7B43-435E-BDF2-B1F43BA0E4F6}"/>
    <cellStyle name="Currency 2 3 4 2" xfId="170" xr:uid="{98264194-5A8E-43AB-9858-E353C9F5EAD4}"/>
    <cellStyle name="Currency 2 3 5" xfId="90" xr:uid="{B968CB71-B6DE-4DD9-A7CA-194F14EC6BE7}"/>
    <cellStyle name="Currency 2 3 5 2" xfId="202" xr:uid="{1D9322C4-9DB0-4E95-93B6-AD9E63487853}"/>
    <cellStyle name="Currency 2 3 6" xfId="122" xr:uid="{9028B4CB-042F-49BC-8C7D-35CD94A9AA03}"/>
    <cellStyle name="Currency 2 4" xfId="18" xr:uid="{F0D14E69-7717-48A1-A7B4-E2438258B923}"/>
    <cellStyle name="Currency 2 4 2" xfId="66" xr:uid="{37F3025A-B6C8-4341-A6FF-164EB93ECA7D}"/>
    <cellStyle name="Currency 2 4 2 2" xfId="178" xr:uid="{176BFBCE-FEA6-463D-BBCC-90A419C4BE5A}"/>
    <cellStyle name="Currency 2 4 3" xfId="98" xr:uid="{FD838985-D6FA-4E1B-A4E5-0718097032A4}"/>
    <cellStyle name="Currency 2 4 3 2" xfId="210" xr:uid="{1AE0699F-8FF9-4B42-87D0-092B05AA1C3B}"/>
    <cellStyle name="Currency 2 4 4" xfId="130" xr:uid="{AE02471D-9763-4C6E-8CC4-06319A1C92E7}"/>
    <cellStyle name="Currency 2 5" xfId="36" xr:uid="{D1BEB094-BC77-4A25-92CC-789827FEC590}"/>
    <cellStyle name="Currency 2 5 2" xfId="148" xr:uid="{042CFD3D-400C-48BA-A5AE-D1DEB9C3A7F4}"/>
    <cellStyle name="Currency 2 6" xfId="50" xr:uid="{62528406-1C39-408C-85C8-A5D8EC651111}"/>
    <cellStyle name="Currency 2 6 2" xfId="162" xr:uid="{ACFA46F3-349F-4336-A6B5-1BB4FE4876B6}"/>
    <cellStyle name="Currency 2 7" xfId="82" xr:uid="{5F6834BC-C3EA-49A3-97FA-38C21DEB8839}"/>
    <cellStyle name="Currency 2 7 2" xfId="194" xr:uid="{FC146288-1F29-46CB-A3E7-A910E4D078B8}"/>
    <cellStyle name="Currency 2 8" xfId="114" xr:uid="{C96CE07D-05AC-4542-AB85-FE135F7EAB0C}"/>
    <cellStyle name="Currency 3" xfId="5" xr:uid="{00000000-0005-0000-0000-000005000000}"/>
    <cellStyle name="Currency 3 2" xfId="13" xr:uid="{0F646D8A-6D93-4689-9DF4-68F62A10E46A}"/>
    <cellStyle name="Currency 3 2 2" xfId="29" xr:uid="{85281F01-0C16-4369-9EED-20B7E577006D}"/>
    <cellStyle name="Currency 3 2 2 2" xfId="77" xr:uid="{E6096FEF-D7C6-4D91-8F58-C89F9EE09376}"/>
    <cellStyle name="Currency 3 2 2 2 2" xfId="189" xr:uid="{C91F4F81-B1F1-44F2-B00A-12B04894875E}"/>
    <cellStyle name="Currency 3 2 2 3" xfId="109" xr:uid="{EFD2A7F5-3603-4963-BBB2-3FC1F5DFF1EB}"/>
    <cellStyle name="Currency 3 2 2 3 2" xfId="221" xr:uid="{511467A1-50F4-407C-8EE4-7934E01092D8}"/>
    <cellStyle name="Currency 3 2 2 4" xfId="141" xr:uid="{BBA86B99-6039-40DA-9DFB-0AE86AEF0706}"/>
    <cellStyle name="Currency 3 2 3" xfId="45" xr:uid="{41BB75C0-A33B-479D-BEDF-960DA610D593}"/>
    <cellStyle name="Currency 3 2 3 2" xfId="157" xr:uid="{E3FEA47C-C50C-4260-9DAF-9A3CFA83A9AA}"/>
    <cellStyle name="Currency 3 2 4" xfId="61" xr:uid="{ED50B967-03CD-4F88-94A3-902644A68340}"/>
    <cellStyle name="Currency 3 2 4 2" xfId="173" xr:uid="{43BD1374-E7BD-4816-92A5-1799414409CD}"/>
    <cellStyle name="Currency 3 2 5" xfId="93" xr:uid="{092822F9-BBA2-466A-A3F5-0955C294AF41}"/>
    <cellStyle name="Currency 3 2 5 2" xfId="205" xr:uid="{4EC12354-D37A-4521-B748-38CA9B118D33}"/>
    <cellStyle name="Currency 3 2 6" xfId="125" xr:uid="{1AD2BB57-BDBA-4A56-9564-AA0895A606AF}"/>
    <cellStyle name="Currency 3 3" xfId="21" xr:uid="{575E8E41-6730-4E19-8D6E-D48AB76D8EF9}"/>
    <cellStyle name="Currency 3 3 2" xfId="69" xr:uid="{5CDFBD35-6FA2-47B4-A468-DD12BDBBF1F0}"/>
    <cellStyle name="Currency 3 3 2 2" xfId="181" xr:uid="{852BF3E9-66D9-413E-BD67-6A5F6CE84727}"/>
    <cellStyle name="Currency 3 3 3" xfId="101" xr:uid="{3D2404A0-C1F8-4406-A88A-EDD4D17019A0}"/>
    <cellStyle name="Currency 3 3 3 2" xfId="213" xr:uid="{EB4DBADA-1314-4693-9B94-C4F272957B24}"/>
    <cellStyle name="Currency 3 3 4" xfId="133" xr:uid="{37A1D90B-B047-436E-A7CF-45259EEABE2F}"/>
    <cellStyle name="Currency 3 4" xfId="37" xr:uid="{92432E1B-B3A6-42FF-A9D4-A4E3512F1CB0}"/>
    <cellStyle name="Currency 3 4 2" xfId="149" xr:uid="{1FB54621-49F5-4289-AAB0-0C6F3A420908}"/>
    <cellStyle name="Currency 3 5" xfId="53" xr:uid="{F1D70B15-105D-4837-B11D-E98CAAADFEA2}"/>
    <cellStyle name="Currency 3 5 2" xfId="165" xr:uid="{DAA5DA22-8D66-4205-BF29-0947185D5189}"/>
    <cellStyle name="Currency 3 6" xfId="85" xr:uid="{DB499B39-1D12-476F-8539-B945BF310F4A}"/>
    <cellStyle name="Currency 3 6 2" xfId="197" xr:uid="{8141C650-D913-4533-85C8-47C9E991A268}"/>
    <cellStyle name="Currency 3 7" xfId="117" xr:uid="{38477E6A-F73F-45CE-874F-65B783645D3C}"/>
    <cellStyle name="Currency 4" xfId="8" xr:uid="{00000000-0005-0000-0000-000006000000}"/>
    <cellStyle name="Currency 4 2" xfId="16" xr:uid="{68D6AD93-7258-42FA-988B-7DEEBA03E551}"/>
    <cellStyle name="Currency 4 2 2" xfId="32" xr:uid="{16F2F34B-F4EA-4ED9-A49E-53065312F29F}"/>
    <cellStyle name="Currency 4 2 2 2" xfId="80" xr:uid="{11AFDABD-4168-4D0C-B4FA-383BE2219158}"/>
    <cellStyle name="Currency 4 2 2 2 2" xfId="192" xr:uid="{33EED2D7-C196-4581-A265-7DD801053900}"/>
    <cellStyle name="Currency 4 2 2 3" xfId="112" xr:uid="{BB487E08-8CDA-4500-9C1D-CD03BEC288A6}"/>
    <cellStyle name="Currency 4 2 2 3 2" xfId="224" xr:uid="{F15F3CCE-F97A-4E8E-AB41-813923D017D3}"/>
    <cellStyle name="Currency 4 2 2 4" xfId="144" xr:uid="{400C5D60-679A-481A-A4F3-A54DBFD14CF2}"/>
    <cellStyle name="Currency 4 2 3" xfId="48" xr:uid="{85CAF54B-2CFE-4BB0-9F26-568CD3F86260}"/>
    <cellStyle name="Currency 4 2 3 2" xfId="160" xr:uid="{609C88D9-5B20-4D51-869D-E035C477CD61}"/>
    <cellStyle name="Currency 4 2 4" xfId="64" xr:uid="{4AFAAA4B-68C7-4717-9071-693ABE102988}"/>
    <cellStyle name="Currency 4 2 4 2" xfId="176" xr:uid="{E66532F5-EE9E-4347-A3AF-F8FE4E4B583A}"/>
    <cellStyle name="Currency 4 2 5" xfId="96" xr:uid="{A410F266-463D-45A3-9A61-54E1ECE3632C}"/>
    <cellStyle name="Currency 4 2 5 2" xfId="208" xr:uid="{C0438484-B41E-4621-9FE6-6FDCC55C627C}"/>
    <cellStyle name="Currency 4 2 6" xfId="128" xr:uid="{2C0191EF-7000-4CB0-BB0D-D30182962011}"/>
    <cellStyle name="Currency 4 3" xfId="24" xr:uid="{7B3FF9C4-8523-4BC0-96D0-FC837BF8B96C}"/>
    <cellStyle name="Currency 4 3 2" xfId="72" xr:uid="{B95E881F-2FEA-4779-A4A1-3FF8480AF8BD}"/>
    <cellStyle name="Currency 4 3 2 2" xfId="184" xr:uid="{9FBE3281-7469-43AD-9113-8AC955640424}"/>
    <cellStyle name="Currency 4 3 3" xfId="104" xr:uid="{F47C81A5-9425-4E27-8579-7038EA515B05}"/>
    <cellStyle name="Currency 4 3 3 2" xfId="216" xr:uid="{3A8E5A36-D5DD-43EA-8450-266AD6CF18C2}"/>
    <cellStyle name="Currency 4 3 4" xfId="136" xr:uid="{0CCA1EE8-811C-4E71-9DA6-320398F20C4C}"/>
    <cellStyle name="Currency 4 4" xfId="40" xr:uid="{9EA7FAF4-4A82-4153-B616-D5515A667E71}"/>
    <cellStyle name="Currency 4 4 2" xfId="152" xr:uid="{CF2A127A-DA1B-40E8-9866-31D243940090}"/>
    <cellStyle name="Currency 4 5" xfId="56" xr:uid="{135998AE-3565-4247-937D-9B9D08CDB675}"/>
    <cellStyle name="Currency 4 5 2" xfId="168" xr:uid="{8A493ED4-0817-4EBD-954A-35C3B1DC6EBF}"/>
    <cellStyle name="Currency 4 6" xfId="88" xr:uid="{D9BDD49D-BEDC-4A49-A0F2-BBF60D081EB5}"/>
    <cellStyle name="Currency 4 6 2" xfId="200" xr:uid="{262A2F88-EBC5-4CBA-A0DB-C2F7A612F736}"/>
    <cellStyle name="Currency 4 7" xfId="120" xr:uid="{29651B78-1D6B-4987-B27F-732574AED79D}"/>
    <cellStyle name="Currency 5" xfId="11" xr:uid="{C0BBDE71-F0EA-493C-8444-A7F1B38DE261}"/>
    <cellStyle name="Currency 5 2" xfId="27" xr:uid="{FAE3A8F8-CB2A-49B7-BBBA-564820C53106}"/>
    <cellStyle name="Currency 5 2 2" xfId="75" xr:uid="{88A2ADA4-3A37-411B-87BF-174479054BF2}"/>
    <cellStyle name="Currency 5 2 2 2" xfId="187" xr:uid="{7AA9A257-166A-49C8-8348-C76CAAA4BCB3}"/>
    <cellStyle name="Currency 5 2 3" xfId="107" xr:uid="{AFF75FB0-FA82-428D-8422-00A7B2B4AB3D}"/>
    <cellStyle name="Currency 5 2 3 2" xfId="219" xr:uid="{BD7B648C-B37D-4705-A9B4-B23AC4A8A245}"/>
    <cellStyle name="Currency 5 2 4" xfId="139" xr:uid="{7B26B8D7-FBBB-4B3D-B75B-2384EDD100D6}"/>
    <cellStyle name="Currency 5 3" xfId="43" xr:uid="{81436CF1-C21C-47C8-B0C5-A494570BE4FB}"/>
    <cellStyle name="Currency 5 3 2" xfId="155" xr:uid="{AA732026-EA40-464D-BE3D-4BDB088C4F18}"/>
    <cellStyle name="Currency 5 4" xfId="59" xr:uid="{B4C8376D-1E75-4017-97FD-812F59D0DBF7}"/>
    <cellStyle name="Currency 5 4 2" xfId="171" xr:uid="{59705C05-4EBE-460D-9472-9FE7775FD14A}"/>
    <cellStyle name="Currency 5 5" xfId="91" xr:uid="{16C051AC-5B80-4662-A11C-EAF77A811D92}"/>
    <cellStyle name="Currency 5 5 2" xfId="203" xr:uid="{CC717794-8A2E-4CD6-AB5D-86CD84677CC5}"/>
    <cellStyle name="Currency 5 6" xfId="123" xr:uid="{17D60EEA-E443-44DE-A919-E7591D836CEA}"/>
    <cellStyle name="Currency 6" xfId="19" xr:uid="{F02EDC21-6679-4DDA-906B-4D9ED749BFCF}"/>
    <cellStyle name="Currency 6 2" xfId="67" xr:uid="{9E72D873-04BD-4372-A566-82E764D9A522}"/>
    <cellStyle name="Currency 6 2 2" xfId="179" xr:uid="{AF9A8513-297A-46A0-817D-2C584FA1363A}"/>
    <cellStyle name="Currency 6 3" xfId="99" xr:uid="{D1B99EA6-AFD7-4AF9-BA53-BE437EE87121}"/>
    <cellStyle name="Currency 6 3 2" xfId="211" xr:uid="{F2791CC3-FADD-443F-9943-018962E59838}"/>
    <cellStyle name="Currency 6 4" xfId="131" xr:uid="{35170D43-4BCB-4A83-8FF3-C1EFBCE34211}"/>
    <cellStyle name="Currency 7" xfId="38" xr:uid="{8C6C5D98-5E5D-4D76-8C8F-29AEF3C859CB}"/>
    <cellStyle name="Currency 7 2" xfId="150" xr:uid="{CDCF40F1-139E-4272-961F-FA76A56A39BE}"/>
    <cellStyle name="Currency 8" xfId="51" xr:uid="{CE3F884B-B4D6-4894-88B2-F09FBDC5A3CB}"/>
    <cellStyle name="Currency 8 2" xfId="163" xr:uid="{5610FE6F-822C-4168-B025-08A7C515B562}"/>
    <cellStyle name="Currency 9" xfId="83" xr:uid="{D16CE7E5-A598-4E1C-819B-D83D660C0E2C}"/>
    <cellStyle name="Currency 9 2" xfId="195" xr:uid="{3CCB94EB-03BA-4746-AEB0-92462BD3F401}"/>
    <cellStyle name="Euro" xfId="1" xr:uid="{00000000-0005-0000-0000-000007000000}"/>
    <cellStyle name="Migliaia" xfId="6" builtinId="3"/>
    <cellStyle name="Migliaia 2" xfId="9" xr:uid="{B49F33B5-8DB8-491D-AE28-B375A21ADABC}"/>
    <cellStyle name="Migliaia 2 2" xfId="17" xr:uid="{56D54BAA-2FE6-48E1-875F-DB24091C98DE}"/>
    <cellStyle name="Migliaia 2 2 2" xfId="33" xr:uid="{AC485B02-A456-4347-B712-994236E8C5CF}"/>
    <cellStyle name="Migliaia 2 2 2 2" xfId="81" xr:uid="{983BD180-038E-4499-9BEE-602E0E4FDBBC}"/>
    <cellStyle name="Migliaia 2 2 2 2 2" xfId="193" xr:uid="{9331F336-6BC3-4B39-BB92-6C0E79B96677}"/>
    <cellStyle name="Migliaia 2 2 2 3" xfId="113" xr:uid="{69A0521A-E7FC-430A-B694-F57F1D46C325}"/>
    <cellStyle name="Migliaia 2 2 2 3 2" xfId="225" xr:uid="{6396654E-F069-4197-97AC-C981C11656F5}"/>
    <cellStyle name="Migliaia 2 2 2 4" xfId="145" xr:uid="{A369DE75-9FFD-4717-9CCD-41470FA487BA}"/>
    <cellStyle name="Migliaia 2 2 3" xfId="49" xr:uid="{1BCA1F79-D73B-476F-95FB-9FE30C483156}"/>
    <cellStyle name="Migliaia 2 2 3 2" xfId="161" xr:uid="{DDC0A104-8E07-4368-B995-E15D58AF5186}"/>
    <cellStyle name="Migliaia 2 2 4" xfId="65" xr:uid="{86DC572A-17EB-4900-A343-87BA11AB53E2}"/>
    <cellStyle name="Migliaia 2 2 4 2" xfId="177" xr:uid="{2FE6ED1E-0B5C-4FB4-8B19-8DB6F33C7739}"/>
    <cellStyle name="Migliaia 2 2 5" xfId="97" xr:uid="{6B5D1326-01C4-4E38-B869-78A6A158EC82}"/>
    <cellStyle name="Migliaia 2 2 5 2" xfId="209" xr:uid="{05900B4A-28FF-4EA0-81EE-8221791F7D19}"/>
    <cellStyle name="Migliaia 2 2 6" xfId="129" xr:uid="{9EF0CB51-4BA1-4222-9C81-B57FB79D01B6}"/>
    <cellStyle name="Migliaia 2 3" xfId="25" xr:uid="{DEF4F439-7368-476C-881F-96AC6483C771}"/>
    <cellStyle name="Migliaia 2 3 2" xfId="73" xr:uid="{55AC1342-9B25-4A7E-9615-9FD6DD8ECDC1}"/>
    <cellStyle name="Migliaia 2 3 2 2" xfId="185" xr:uid="{916384EB-E7E0-43B9-AA8D-6AD982D4F192}"/>
    <cellStyle name="Migliaia 2 3 3" xfId="105" xr:uid="{23628C1D-4D38-4459-9CB0-E8E8FEB2C8B8}"/>
    <cellStyle name="Migliaia 2 3 3 2" xfId="217" xr:uid="{6681B7E1-FAFC-42B2-A6E1-68F614D8DAE7}"/>
    <cellStyle name="Migliaia 2 3 4" xfId="137" xr:uid="{81F6CE0B-E9CB-4FD8-AD06-53F400537CFC}"/>
    <cellStyle name="Migliaia 2 4" xfId="41" xr:uid="{672DD020-1220-413B-9A98-3738E9212053}"/>
    <cellStyle name="Migliaia 2 4 2" xfId="153" xr:uid="{B314FAB1-A0DE-4C64-BC83-6D4F4C22D93F}"/>
    <cellStyle name="Migliaia 2 5" xfId="57" xr:uid="{8F96E398-FE01-4248-B151-178BD42FC7D5}"/>
    <cellStyle name="Migliaia 2 5 2" xfId="169" xr:uid="{44E2A55B-5121-4AB4-9165-1289D0255441}"/>
    <cellStyle name="Migliaia 2 6" xfId="89" xr:uid="{F8B74FB6-B411-4980-B5FB-EA864E47446D}"/>
    <cellStyle name="Migliaia 2 6 2" xfId="201" xr:uid="{344285A9-FD78-44DA-B3EA-9D052A12B864}"/>
    <cellStyle name="Migliaia 2 7" xfId="121" xr:uid="{B937FEC5-03BB-4401-8093-35ED2AA0A1F3}"/>
    <cellStyle name="Normale" xfId="0" builtinId="0"/>
    <cellStyle name="Valuta" xfId="3" builtinId="4"/>
  </cellStyles>
  <dxfs count="13"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colors>
    <mruColors>
      <color rgb="FFFF8D3F"/>
      <color rgb="FFF8D8DB"/>
      <color rgb="FFB6A5F5"/>
      <color rgb="FF9D86F2"/>
      <color rgb="FF4BFB4B"/>
      <color rgb="FFFF9999"/>
      <color rgb="FFFF438F"/>
      <color rgb="FFFF6600"/>
      <color rgb="FFFFCC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84660</xdr:colOff>
      <xdr:row>0</xdr:row>
      <xdr:rowOff>55032</xdr:rowOff>
    </xdr:from>
    <xdr:to>
      <xdr:col>16</xdr:col>
      <xdr:colOff>305499</xdr:colOff>
      <xdr:row>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83DE017-2A46-4EF4-BF6F-F8B4913D767D}"/>
            </a:ext>
          </a:extLst>
        </xdr:cNvPr>
        <xdr:cNvGrpSpPr/>
      </xdr:nvGrpSpPr>
      <xdr:grpSpPr>
        <a:xfrm>
          <a:off x="15086535" y="55032"/>
          <a:ext cx="3078339" cy="929218"/>
          <a:chOff x="15303499" y="42333"/>
          <a:chExt cx="2642306" cy="959554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CDD40ECC-B864-F30E-D0F6-E5C899F73499}"/>
              </a:ext>
            </a:extLst>
          </xdr:cNvPr>
          <xdr:cNvSpPr/>
        </xdr:nvSpPr>
        <xdr:spPr>
          <a:xfrm>
            <a:off x="15303499" y="42333"/>
            <a:ext cx="2642306" cy="95955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it-IT" sz="1200" b="1" u="sng">
                <a:solidFill>
                  <a:sysClr val="windowText" lastClr="000000"/>
                </a:solidFill>
              </a:rPr>
              <a:t>Legenda</a:t>
            </a:r>
          </a:p>
        </xdr:txBody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7170ACB7-7077-2666-E315-DDB63D27CEBD}"/>
              </a:ext>
            </a:extLst>
          </xdr:cNvPr>
          <xdr:cNvGrpSpPr/>
        </xdr:nvGrpSpPr>
        <xdr:grpSpPr>
          <a:xfrm>
            <a:off x="16103757" y="69797"/>
            <a:ext cx="1766717" cy="897571"/>
            <a:chOff x="16774031" y="52922"/>
            <a:chExt cx="1756134" cy="897571"/>
          </a:xfrm>
        </xdr:grpSpPr>
        <xdr:grpSp>
          <xdr:nvGrpSpPr>
            <xdr:cNvPr id="5" name="Group 4">
              <a:extLst>
                <a:ext uri="{FF2B5EF4-FFF2-40B4-BE49-F238E27FC236}">
                  <a16:creationId xmlns:a16="http://schemas.microsoft.com/office/drawing/2014/main" id="{98FA8EA8-260E-79F9-C977-FC49D487A048}"/>
                </a:ext>
              </a:extLst>
            </xdr:cNvPr>
            <xdr:cNvGrpSpPr/>
          </xdr:nvGrpSpPr>
          <xdr:grpSpPr>
            <a:xfrm>
              <a:off x="16774031" y="52922"/>
              <a:ext cx="1756134" cy="252000"/>
              <a:chOff x="16774031" y="52922"/>
              <a:chExt cx="1756134" cy="252000"/>
            </a:xfrm>
          </xdr:grpSpPr>
          <xdr:sp macro="" textlink="">
            <xdr:nvSpPr>
              <xdr:cNvPr id="15" name="Rectangle 14">
                <a:extLst>
                  <a:ext uri="{FF2B5EF4-FFF2-40B4-BE49-F238E27FC236}">
                    <a16:creationId xmlns:a16="http://schemas.microsoft.com/office/drawing/2014/main" id="{869CF1D9-55FC-9AE3-917F-27AADC016EA8}"/>
                  </a:ext>
                </a:extLst>
              </xdr:cNvPr>
              <xdr:cNvSpPr/>
            </xdr:nvSpPr>
            <xdr:spPr>
              <a:xfrm>
                <a:off x="16774031" y="88922"/>
                <a:ext cx="180000" cy="180000"/>
              </a:xfrm>
              <a:prstGeom prst="rect">
                <a:avLst/>
              </a:prstGeom>
              <a:solidFill>
                <a:schemeClr val="bg1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it-IT" sz="1100"/>
              </a:p>
            </xdr:txBody>
          </xdr:sp>
          <xdr:sp macro="" textlink="">
            <xdr:nvSpPr>
              <xdr:cNvPr id="16" name="TextBox 15">
                <a:extLst>
                  <a:ext uri="{FF2B5EF4-FFF2-40B4-BE49-F238E27FC236}">
                    <a16:creationId xmlns:a16="http://schemas.microsoft.com/office/drawing/2014/main" id="{AF4155CA-DC55-2D9B-4948-51E1C20730C3}"/>
                  </a:ext>
                </a:extLst>
              </xdr:cNvPr>
              <xdr:cNvSpPr txBox="1"/>
            </xdr:nvSpPr>
            <xdr:spPr>
              <a:xfrm>
                <a:off x="16989221" y="52922"/>
                <a:ext cx="1540944" cy="2520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lang="it-IT" sz="1100"/>
                  <a:t>Iniziativa programmata</a:t>
                </a:r>
              </a:p>
            </xdr:txBody>
          </xdr:sp>
        </xdr:grpSp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4C846B6B-6BF2-B22C-DA58-7E620BA5613F}"/>
                </a:ext>
              </a:extLst>
            </xdr:cNvPr>
            <xdr:cNvGrpSpPr/>
          </xdr:nvGrpSpPr>
          <xdr:grpSpPr>
            <a:xfrm>
              <a:off x="16774031" y="268112"/>
              <a:ext cx="1756134" cy="252000"/>
              <a:chOff x="16774031" y="388061"/>
              <a:chExt cx="1756134" cy="252000"/>
            </a:xfrm>
          </xdr:grpSpPr>
          <xdr:sp macro="" textlink="">
            <xdr:nvSpPr>
              <xdr:cNvPr id="13" name="Rectangle 12">
                <a:extLst>
                  <a:ext uri="{FF2B5EF4-FFF2-40B4-BE49-F238E27FC236}">
                    <a16:creationId xmlns:a16="http://schemas.microsoft.com/office/drawing/2014/main" id="{5BB9F401-81FE-3A56-F8BF-2D2F4305B290}"/>
                  </a:ext>
                </a:extLst>
              </xdr:cNvPr>
              <xdr:cNvSpPr/>
            </xdr:nvSpPr>
            <xdr:spPr>
              <a:xfrm>
                <a:off x="16774031" y="424061"/>
                <a:ext cx="180000" cy="180000"/>
              </a:xfrm>
              <a:prstGeom prst="rect">
                <a:avLst/>
              </a:prstGeom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it-IT" sz="1100"/>
              </a:p>
            </xdr:txBody>
          </xdr:sp>
          <xdr:sp macro="" textlink="">
            <xdr:nvSpPr>
              <xdr:cNvPr id="14" name="TextBox 13">
                <a:extLst>
                  <a:ext uri="{FF2B5EF4-FFF2-40B4-BE49-F238E27FC236}">
                    <a16:creationId xmlns:a16="http://schemas.microsoft.com/office/drawing/2014/main" id="{201C949C-4008-5980-BA4D-6C73DEE77F95}"/>
                  </a:ext>
                </a:extLst>
              </xdr:cNvPr>
              <xdr:cNvSpPr txBox="1"/>
            </xdr:nvSpPr>
            <xdr:spPr>
              <a:xfrm>
                <a:off x="16989221" y="388061"/>
                <a:ext cx="1540944" cy="2520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lang="it-IT" sz="1100"/>
                  <a:t>Iniziativa bandita</a:t>
                </a:r>
              </a:p>
            </xdr:txBody>
          </xdr:sp>
        </xdr:grpSp>
        <xdr:grpSp>
          <xdr:nvGrpSpPr>
            <xdr:cNvPr id="7" name="Group 6">
              <a:extLst>
                <a:ext uri="{FF2B5EF4-FFF2-40B4-BE49-F238E27FC236}">
                  <a16:creationId xmlns:a16="http://schemas.microsoft.com/office/drawing/2014/main" id="{39624D6F-3B86-E98D-6212-03D3C44BBA09}"/>
                </a:ext>
              </a:extLst>
            </xdr:cNvPr>
            <xdr:cNvGrpSpPr/>
          </xdr:nvGrpSpPr>
          <xdr:grpSpPr>
            <a:xfrm>
              <a:off x="16774031" y="483302"/>
              <a:ext cx="1756134" cy="252000"/>
              <a:chOff x="16774031" y="723200"/>
              <a:chExt cx="1756134" cy="252000"/>
            </a:xfrm>
          </xdr:grpSpPr>
          <xdr:sp macro="" textlink="">
            <xdr:nvSpPr>
              <xdr:cNvPr id="11" name="Rectangle 10">
                <a:extLst>
                  <a:ext uri="{FF2B5EF4-FFF2-40B4-BE49-F238E27FC236}">
                    <a16:creationId xmlns:a16="http://schemas.microsoft.com/office/drawing/2014/main" id="{698ECE15-6D73-D17B-3981-05F268250B4D}"/>
                  </a:ext>
                </a:extLst>
              </xdr:cNvPr>
              <xdr:cNvSpPr/>
            </xdr:nvSpPr>
            <xdr:spPr>
              <a:xfrm>
                <a:off x="16774031" y="759200"/>
                <a:ext cx="180000" cy="180000"/>
              </a:xfrm>
              <a:prstGeom prst="rect">
                <a:avLst/>
              </a:prstGeom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it-IT" sz="1100"/>
              </a:p>
            </xdr:txBody>
          </xdr:sp>
          <xdr:sp macro="" textlink="">
            <xdr:nvSpPr>
              <xdr:cNvPr id="12" name="TextBox 11">
                <a:extLst>
                  <a:ext uri="{FF2B5EF4-FFF2-40B4-BE49-F238E27FC236}">
                    <a16:creationId xmlns:a16="http://schemas.microsoft.com/office/drawing/2014/main" id="{7AB640D5-F819-1C4D-9216-C6B679D18909}"/>
                  </a:ext>
                </a:extLst>
              </xdr:cNvPr>
              <xdr:cNvSpPr txBox="1"/>
            </xdr:nvSpPr>
            <xdr:spPr>
              <a:xfrm>
                <a:off x="16989221" y="723200"/>
                <a:ext cx="1540944" cy="2520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lang="it-IT" sz="1100"/>
                  <a:t>Iniziativa aggiudicata</a:t>
                </a:r>
              </a:p>
            </xdr:txBody>
          </xdr:sp>
        </xdr:grpSp>
        <xdr:grpSp>
          <xdr:nvGrpSpPr>
            <xdr:cNvPr id="8" name="Group 7">
              <a:extLst>
                <a:ext uri="{FF2B5EF4-FFF2-40B4-BE49-F238E27FC236}">
                  <a16:creationId xmlns:a16="http://schemas.microsoft.com/office/drawing/2014/main" id="{A6F39BCF-5104-A2F0-8169-E49B1E9AAACE}"/>
                </a:ext>
              </a:extLst>
            </xdr:cNvPr>
            <xdr:cNvGrpSpPr/>
          </xdr:nvGrpSpPr>
          <xdr:grpSpPr>
            <a:xfrm>
              <a:off x="16774031" y="698493"/>
              <a:ext cx="1756134" cy="252000"/>
              <a:chOff x="16774031" y="1051283"/>
              <a:chExt cx="1756134" cy="252000"/>
            </a:xfrm>
          </xdr:grpSpPr>
          <xdr:sp macro="" textlink="">
            <xdr:nvSpPr>
              <xdr:cNvPr id="9" name="Rectangle 8">
                <a:extLst>
                  <a:ext uri="{FF2B5EF4-FFF2-40B4-BE49-F238E27FC236}">
                    <a16:creationId xmlns:a16="http://schemas.microsoft.com/office/drawing/2014/main" id="{02371DB4-47FE-B1A9-B517-F353B9A273BD}"/>
                  </a:ext>
                </a:extLst>
              </xdr:cNvPr>
              <xdr:cNvSpPr/>
            </xdr:nvSpPr>
            <xdr:spPr>
              <a:xfrm>
                <a:off x="16774031" y="1087283"/>
                <a:ext cx="180000" cy="180000"/>
              </a:xfrm>
              <a:prstGeom prst="rect">
                <a:avLst/>
              </a:prstGeom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it-IT" sz="1100"/>
              </a:p>
            </xdr:txBody>
          </xdr:sp>
          <xdr:sp macro="" textlink="">
            <xdr:nvSpPr>
              <xdr:cNvPr id="10" name="TextBox 9">
                <a:extLst>
                  <a:ext uri="{FF2B5EF4-FFF2-40B4-BE49-F238E27FC236}">
                    <a16:creationId xmlns:a16="http://schemas.microsoft.com/office/drawing/2014/main" id="{BE927ABF-D977-8DDF-4D98-56A07CF09649}"/>
                  </a:ext>
                </a:extLst>
              </xdr:cNvPr>
              <xdr:cNvSpPr txBox="1"/>
            </xdr:nvSpPr>
            <xdr:spPr>
              <a:xfrm>
                <a:off x="16989221" y="1051283"/>
                <a:ext cx="1540944" cy="25200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r>
                  <a:rPr lang="it-IT" sz="1100"/>
                  <a:t>Iniziativa attivata</a:t>
                </a:r>
              </a:p>
            </xdr:txBody>
          </xdr:sp>
        </xdr:grpSp>
      </xdr:grpSp>
    </xdr:grpSp>
    <xdr:clientData/>
  </xdr:twoCellAnchor>
</xdr:wsDr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acosta/AppData/Local/Microsoft/Windows/INetCache/Content.Outlook/FXBO3TX7/Master_Pianificazione%20Gare%20Intercent-ER%202023_v0%20-%20Copy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Autore" refreshedDate="44616.501211805553" createdVersion="6" refreshedVersion="6" minRefreshableVersion="3" recordCount="60" xr:uid="{00000000-000A-0000-FFFF-FFFF00000000}">
  <cacheSource type="worksheet">
    <worksheetSource ref="A15:AA15" sheet="DPCM e Spesa Comune"/>
  </cacheSource>
  <cacheFields count="32">
    <cacheField name="Id_iniziativa" numFmtId="0">
      <sharedItems containsString="0" containsBlank="1" containsNumber="1" containsInteger="1" minValue="463" maxValue="532"/>
    </cacheField>
    <cacheField name="Id_PdA" numFmtId="0">
      <sharedItems containsNonDate="0" containsString="0" containsBlank="1"/>
    </cacheField>
    <cacheField name="Area" numFmtId="0">
      <sharedItems containsNonDate="0" containsString="0" containsBlank="1"/>
    </cacheField>
    <cacheField name="ID Masterplan 2021-2022" numFmtId="0">
      <sharedItems containsBlank="1"/>
    </cacheField>
    <cacheField name="Titolo iniziativa" numFmtId="0">
      <sharedItems containsBlank="1"/>
    </cacheField>
    <cacheField name="Trimestre previsto pubblicazione" numFmtId="0">
      <sharedItems containsDate="1" containsBlank="1" containsMixedTypes="1" minDate="2021-03-31T00:00:00" maxDate="2022-01-01T00:00:00" count="16">
        <d v="2021-03-31T00:00:00"/>
        <d v="2021-12-31T00:00:00"/>
        <d v="2021-06-22T00:00:00"/>
        <d v="2021-06-01T00:00:00"/>
        <d v="2021-12-23T00:00:00"/>
        <d v="2021-12-21T00:00:00"/>
        <d v="2021-12-17T00:00:00"/>
        <s v="II Trim 2022"/>
        <s v="I Trim 2022"/>
        <s v="IV Trim 2022"/>
        <s v="III Trim 2022"/>
        <s v="I Trim 2023"/>
        <s v="II Trim 2023"/>
        <s v="III Trim 2023"/>
        <s v="2023"/>
        <m/>
      </sharedItems>
    </cacheField>
    <cacheField name="Data effettiva di pubblicazione" numFmtId="0">
      <sharedItems containsNonDate="0" containsString="0" containsBlank="1"/>
    </cacheField>
    <cacheField name="Trimestre previsto aggiudicazione" numFmtId="0">
      <sharedItems containsDate="1" containsBlank="1" containsMixedTypes="1" minDate="2021-12-07T00:00:00" maxDate="2021-12-23T00:00:00"/>
    </cacheField>
    <cacheField name="Data effettiva di aggiudicazione" numFmtId="0">
      <sharedItems containsNonDate="0" containsString="0" containsBlank="1"/>
    </cacheField>
    <cacheField name="Trimestre previsto attivazione" numFmtId="0">
      <sharedItems containsBlank="1"/>
    </cacheField>
    <cacheField name="Data effettiva di attivazione" numFmtId="0">
      <sharedItems containsNonDate="0" containsString="0" containsBlank="1"/>
    </cacheField>
    <cacheField name="Target al 31/12 (Integra)" numFmtId="0">
      <sharedItems containsBlank="1"/>
    </cacheField>
    <cacheField name="Categoria DPCM" numFmtId="0">
      <sharedItems containsBlank="1"/>
    </cacheField>
    <cacheField name="Strumento" numFmtId="0">
      <sharedItems containsBlank="1"/>
    </cacheField>
    <cacheField name="Scadenza convenzione precedente" numFmtId="0">
      <sharedItems containsNonDate="0" containsDate="1" containsString="0" containsBlank="1" minDate="2019-06-19T00:00:00" maxDate="2022-02-02T00:00:00"/>
    </cacheField>
    <cacheField name="Scadenza primo OdF" numFmtId="0">
      <sharedItems containsDate="1" containsBlank="1" containsMixedTypes="1" minDate="2021-12-28T00:00:00" maxDate="2026-11-28T00:00:00"/>
    </cacheField>
    <cacheField name="Valore complessivo iniziativa di gara o _x000a_valore convenzione/AQ o AS corrente_x000a_(IVA esclusa)" numFmtId="0">
      <sharedItems containsString="0" containsBlank="1" containsNumber="1" minValue="245000" maxValue="282000000"/>
    </cacheField>
    <cacheField name="Bando per COUNT_x000a_USO DELOITTE" numFmtId="0">
      <sharedItems containsBlank="1"/>
    </cacheField>
    <cacheField name="Aggiudicazione per COUNT_x000a_USO DELOITTE" numFmtId="0">
      <sharedItems containsBlank="1"/>
    </cacheField>
    <cacheField name="Attivazione per COUNT_x000a_USO DELOITTE" numFmtId="0">
      <sharedItems containsBlank="1"/>
    </cacheField>
    <cacheField name="COUNT_x000a_ATTIVAZIONE_x000a_Conv/AQ" numFmtId="0">
      <sharedItems containsBlank="1"/>
    </cacheField>
    <cacheField name="Note" numFmtId="0">
      <sharedItems containsBlank="1"/>
    </cacheField>
    <cacheField name="RUP" numFmtId="0">
      <sharedItems containsBlank="1" count="20">
        <s v="Felicia Ilgrande"/>
        <s v="Irene Sapia"/>
        <s v="Elisabetta Cani"/>
        <s v="Andrea Puddu"/>
        <s v="Rossella Galli"/>
        <s v="Andrea Gamberini"/>
        <s v="Roberta Errico"/>
        <s v="Vanessa Durante"/>
        <s v="Antonio Mazzitelli"/>
        <s v="Giancarlo Zocca"/>
        <s v="Francesca Liuzzo"/>
        <s v="Candida Govoni"/>
        <s v="Stefano Petrillo"/>
        <m/>
        <s v="Nadia Comastri"/>
        <s v="Valentina Ghinelli" u="1"/>
        <s v="Elisabetta Cani _x000a_(da valutare nuova risorsa)" u="1"/>
        <s v="Rossella Galli _x000a_(da valutare nuova risorsa)" u="1"/>
        <s v="Irene Sapia _x000a_(da valutare nuova risorsa)" u="1"/>
        <s v="Felicia Ilgrande _x000a_(da valutare nuova risorsa)" u="1"/>
      </sharedItems>
    </cacheField>
    <cacheField name="Presidente Commissione" numFmtId="0">
      <sharedItems containsBlank="1"/>
    </cacheField>
    <cacheField name="Funzionario" numFmtId="0">
      <sharedItems containsBlank="1"/>
    </cacheField>
    <cacheField name="Scadenza prima Convenzione" numFmtId="0">
      <sharedItems containsNonDate="0" containsDate="1" containsString="0" containsBlank="1" minDate="2019-12-21T00:00:00" maxDate="2023-06-29T00:00:00"/>
    </cacheField>
    <cacheField name="Scadenza primo OdF2" numFmtId="0">
      <sharedItems containsDate="1" containsBlank="1" containsMixedTypes="1" minDate="2022-01-23T00:00:00" maxDate="2028-05-05T00:00:00"/>
    </cacheField>
    <cacheField name="Num. Anni di durata della Convenzione" numFmtId="0">
      <sharedItems containsBlank="1" containsMixedTypes="1" containsNumber="1" containsInteger="1" minValue="2" maxValue="2"/>
    </cacheField>
    <cacheField name="Nome Direzione Generale / Agenzia richiedente - solo accordi di servizio" numFmtId="0">
      <sharedItems containsBlank="1"/>
    </cacheField>
    <cacheField name="Trimestre di indizione richiesto dalla Direzione - solo accordi di servizio" numFmtId="0">
      <sharedItems containsBlank="1"/>
    </cacheField>
    <cacheField name="Trimestre di indizione proposto da Intercent-ER - solo accordi di servizio" numFmtId="0">
      <sharedItems containsBlank="1"/>
    </cacheField>
    <cacheField name="Data ultima inoltro doc. di gara rispetto a trim. indizione proposto da Intercent-ER - solo accordi di servizio" numFmtId="0">
      <sharedItems containsDate="1" containsBlank="1" containsMixedTypes="1" minDate="2021-04-30T00:00:00" maxDate="2021-05-01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Autore" refreshedDate="44616.502654976852" createdVersion="6" refreshedVersion="6" minRefreshableVersion="3" recordCount="19" xr:uid="{00000000-000A-0000-FFFF-FFFF01000000}">
  <cacheSource type="worksheet">
    <worksheetSource ref="A41:V41" sheet="Spesa Specialistica"/>
  </cacheSource>
  <cacheFields count="27">
    <cacheField name="Id_iniziativa" numFmtId="0">
      <sharedItems containsString="0" containsBlank="1" containsNumber="1" containsInteger="1" minValue="445" maxValue="523"/>
    </cacheField>
    <cacheField name="Id_PdA" numFmtId="0">
      <sharedItems containsNonDate="0" containsString="0" containsBlank="1"/>
    </cacheField>
    <cacheField name="Area" numFmtId="0">
      <sharedItems containsNonDate="0" containsString="0" containsBlank="1"/>
    </cacheField>
    <cacheField name="ID Masterplan" numFmtId="0">
      <sharedItems containsBlank="1"/>
    </cacheField>
    <cacheField name="Titolo iniziativa" numFmtId="0">
      <sharedItems/>
    </cacheField>
    <cacheField name="Trimestre previsto pubblicazione" numFmtId="0">
      <sharedItems containsDate="1" containsMixedTypes="1" minDate="2020-12-24T00:00:00" maxDate="2021-12-31T00:00:00" count="11">
        <d v="2021-12-06T00:00:00"/>
        <d v="2020-12-24T00:00:00"/>
        <d v="2021-12-30T00:00:00"/>
        <d v="2021-12-14T00:00:00"/>
        <s v="I Trim 2022"/>
        <s v="II Trim 2022"/>
        <s v="III Trim 2022"/>
        <s v="IV Trim 2022"/>
        <s v="I Trim 2023"/>
        <s v="2022"/>
        <s v="2023"/>
      </sharedItems>
    </cacheField>
    <cacheField name="Data effettiva di pubblicazione" numFmtId="0">
      <sharedItems containsNonDate="0" containsString="0" containsBlank="1"/>
    </cacheField>
    <cacheField name="Trimestre previsto aggiudicazione" numFmtId="0">
      <sharedItems containsDate="1" containsBlank="1" containsMixedTypes="1" minDate="2021-12-27T00:00:00" maxDate="2021-12-28T00:00:00"/>
    </cacheField>
    <cacheField name="Data effettiva di aggiudicazione" numFmtId="14">
      <sharedItems containsNonDate="0" containsString="0" containsBlank="1"/>
    </cacheField>
    <cacheField name="Trimestre previsto attivazione" numFmtId="14">
      <sharedItems containsBlank="1"/>
    </cacheField>
    <cacheField name="Data effettiva di attivazione" numFmtId="14">
      <sharedItems containsNonDate="0" containsString="0" containsBlank="1"/>
    </cacheField>
    <cacheField name="Target al 31/12 (Integra)" numFmtId="0">
      <sharedItems containsBlank="1"/>
    </cacheField>
    <cacheField name="Categoria DPCM" numFmtId="0">
      <sharedItems/>
    </cacheField>
    <cacheField name="Strumento" numFmtId="0">
      <sharedItems containsBlank="1"/>
    </cacheField>
    <cacheField name="Scadenza convenzione precedente" numFmtId="166">
      <sharedItems containsNonDate="0" containsDate="1" containsString="0" containsBlank="1" minDate="2019-04-11T00:00:00" maxDate="2022-12-02T00:00:00"/>
    </cacheField>
    <cacheField name="Scadenza primo OdF" numFmtId="166">
      <sharedItems containsNonDate="0" containsDate="1" containsString="0" containsBlank="1" minDate="2021-02-28T00:00:00" maxDate="2023-11-02T00:00:00"/>
    </cacheField>
    <cacheField name="Valore complessivo iniziativa di gara o _x000a_valore convenzione/AQ o AS corrente_x000a_(IVA esclusa)" numFmtId="167">
      <sharedItems containsString="0" containsBlank="1" containsNumber="1" containsInteger="1" minValue="900000" maxValue="37000000"/>
    </cacheField>
    <cacheField name="Bando per COUNT_x000a_USO DELOITTE" numFmtId="0">
      <sharedItems/>
    </cacheField>
    <cacheField name="Aggiudicazione per COUNT_x000a_USO DELOITTE" numFmtId="0">
      <sharedItems/>
    </cacheField>
    <cacheField name="Attivazione per COUNT_x000a_USO DELOITTE" numFmtId="0">
      <sharedItems/>
    </cacheField>
    <cacheField name="COUNT_x000a_ATTIVAZIONE_x000a_Conv/AQ" numFmtId="0">
      <sharedItems containsBlank="1"/>
    </cacheField>
    <cacheField name="Note" numFmtId="0">
      <sharedItems containsBlank="1"/>
    </cacheField>
    <cacheField name="RUP" numFmtId="0">
      <sharedItems containsBlank="1" count="4">
        <s v="Stefania Filici"/>
        <s v="Nadia Comastri"/>
        <s v="Gianluca Albonico"/>
        <m/>
      </sharedItems>
    </cacheField>
    <cacheField name="Presidente Commissione" numFmtId="0">
      <sharedItems containsBlank="1"/>
    </cacheField>
    <cacheField name="Funzionario " numFmtId="0">
      <sharedItems containsNonDate="0" containsString="0" containsBlank="1"/>
    </cacheField>
    <cacheField name="Scadenza prima Convenzione" numFmtId="0">
      <sharedItems containsNonDate="0" containsDate="1" containsString="0" containsBlank="1" minDate="2019-11-08T00:00:00" maxDate="2023-01-01T00:00:00"/>
    </cacheField>
    <cacheField name="Scadenza primo OdF2" numFmtId="0">
      <sharedItems containsNonDate="0" containsDate="1" containsString="0" containsBlank="1" minDate="2020-11-08T00:00:00" maxDate="2023-10-2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Autore" refreshedDate="44616.507878240744" createdVersion="6" refreshedVersion="6" minRefreshableVersion="3" recordCount="7" xr:uid="{00000000-000A-0000-FFFF-FFFF02000000}">
  <cacheSource type="worksheet">
    <worksheetSource ref="A1:AE1" sheet="PNRR" r:id="rId1"/>
  </cacheSource>
  <cacheFields count="32">
    <cacheField name="Id_iniziativa" numFmtId="0">
      <sharedItems containsString="0" containsBlank="1" containsNumber="1" containsInteger="1" minValue="500" maxValue="500"/>
    </cacheField>
    <cacheField name="Id_PdA" numFmtId="0">
      <sharedItems containsNonDate="0" containsString="0" containsBlank="1"/>
    </cacheField>
    <cacheField name="Area" numFmtId="0">
      <sharedItems containsNonDate="0" containsString="0" containsBlank="1"/>
    </cacheField>
    <cacheField name="ID Masterplan 2021-2022" numFmtId="0">
      <sharedItems containsNonDate="0" containsString="0" containsBlank="1"/>
    </cacheField>
    <cacheField name="Titolo iniziativa" numFmtId="0">
      <sharedItems/>
    </cacheField>
    <cacheField name="Trimestre previsto pubblicazione" numFmtId="0">
      <sharedItems count="3">
        <s v="I Trim 2022"/>
        <s v="II Trim 2022"/>
        <s v="III Trim 2022"/>
      </sharedItems>
    </cacheField>
    <cacheField name="Data effettiva di pubblicazione" numFmtId="165">
      <sharedItems containsNonDate="0" containsString="0" containsBlank="1"/>
    </cacheField>
    <cacheField name="Trimestre previsto aggiudicazione" numFmtId="0">
      <sharedItems/>
    </cacheField>
    <cacheField name="Data effettiva di aggiudicazione" numFmtId="165">
      <sharedItems containsNonDate="0" containsString="0" containsBlank="1"/>
    </cacheField>
    <cacheField name="Trimestre previsto attivazione" numFmtId="0">
      <sharedItems/>
    </cacheField>
    <cacheField name="Data effettiva di attivazione" numFmtId="165">
      <sharedItems containsNonDate="0" containsString="0" containsBlank="1"/>
    </cacheField>
    <cacheField name="Target al 31/12 (Integra)" numFmtId="0">
      <sharedItems containsNonDate="0" containsString="0" containsBlank="1"/>
    </cacheField>
    <cacheField name="Categoria DPCM" numFmtId="0">
      <sharedItems containsNonDate="0" containsString="0" containsBlank="1"/>
    </cacheField>
    <cacheField name="Strumento" numFmtId="0">
      <sharedItems/>
    </cacheField>
    <cacheField name="Scadenza convenzione precedente" numFmtId="166">
      <sharedItems containsNonDate="0" containsString="0" containsBlank="1"/>
    </cacheField>
    <cacheField name="Scadenza primo OdF" numFmtId="166">
      <sharedItems containsNonDate="0" containsString="0" containsBlank="1"/>
    </cacheField>
    <cacheField name="Valore complessivo iniziativa di gara o _x000a_valore convenzione/AQ o AS corrente_x000a_(IVA esclusa)" numFmtId="168">
      <sharedItems containsString="0" containsBlank="1" containsNumber="1" containsInteger="1" minValue="20000000" maxValue="20000000"/>
    </cacheField>
    <cacheField name="Bando per COUNT_x000a_USO DELOITTE" numFmtId="0">
      <sharedItems/>
    </cacheField>
    <cacheField name="Aggiudicazione per COUNT_x000a_USO DELOITTE" numFmtId="0">
      <sharedItems/>
    </cacheField>
    <cacheField name="Attivazione per COUNT_x000a_USO DELOITTE" numFmtId="0">
      <sharedItems/>
    </cacheField>
    <cacheField name="COUNT_x000a_ATTIVAZIONE_x000a_Conv/AQ" numFmtId="0">
      <sharedItems/>
    </cacheField>
    <cacheField name="Note" numFmtId="0">
      <sharedItems containsBlank="1"/>
    </cacheField>
    <cacheField name="RUP" numFmtId="0">
      <sharedItems count="2">
        <s v="Candida Govoni"/>
        <s v="Rossella Galli"/>
      </sharedItems>
    </cacheField>
    <cacheField name="Presidente Commissione" numFmtId="0">
      <sharedItems containsNonDate="0" containsString="0" containsBlank="1"/>
    </cacheField>
    <cacheField name="Funzionario" numFmtId="0">
      <sharedItems containsNonDate="0" containsString="0" containsBlank="1"/>
    </cacheField>
    <cacheField name="Scadenza prima Convenzione" numFmtId="14">
      <sharedItems containsNonDate="0" containsString="0" containsBlank="1"/>
    </cacheField>
    <cacheField name="Scadenza primo OdF2" numFmtId="14">
      <sharedItems containsNonDate="0" containsString="0" containsBlank="1"/>
    </cacheField>
    <cacheField name="Num. Anni di durata della Convenzione" numFmtId="0">
      <sharedItems containsNonDate="0" containsString="0" containsBlank="1"/>
    </cacheField>
    <cacheField name="Nome Direzione Generale / Agenzia richiedente - solo accordi di servizio" numFmtId="0">
      <sharedItems/>
    </cacheField>
    <cacheField name="Trimestre di indizione richiesto dalla Direzione - solo accordi di servizio" numFmtId="0">
      <sharedItems containsNonDate="0" containsString="0" containsBlank="1"/>
    </cacheField>
    <cacheField name="Trimestre di indizione proposto da Intercent-ER - solo accordi di servizio" numFmtId="0">
      <sharedItems/>
    </cacheField>
    <cacheField name="Data ultima inoltro doc. di gara rispetto a trim. indizione proposto da Intercent-ER - solo accordi di serviz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Autore" refreshedDate="44623.455154166666" createdVersion="6" refreshedVersion="6" minRefreshableVersion="3" recordCount="19" xr:uid="{00000000-000A-0000-FFFF-FFFF03000000}">
  <cacheSource type="worksheet">
    <worksheetSource ref="A1:AA1" sheet="Spesa ICT"/>
  </cacheSource>
  <cacheFields count="32">
    <cacheField name="Id_iniziativa" numFmtId="0">
      <sharedItems containsString="0" containsBlank="1" containsNumber="1" containsInteger="1" minValue="438" maxValue="528"/>
    </cacheField>
    <cacheField name="Id_PdA" numFmtId="0">
      <sharedItems containsBlank="1"/>
    </cacheField>
    <cacheField name="Area" numFmtId="0">
      <sharedItems containsNonDate="0" containsString="0" containsBlank="1"/>
    </cacheField>
    <cacheField name="ID Masterplan" numFmtId="0">
      <sharedItems containsBlank="1"/>
    </cacheField>
    <cacheField name="Titolo iniziativa" numFmtId="0">
      <sharedItems containsBlank="1"/>
    </cacheField>
    <cacheField name="Trimestre previsto pubblicazione" numFmtId="0">
      <sharedItems containsDate="1" containsBlank="1" containsMixedTypes="1" minDate="2021-05-27T00:00:00" maxDate="2021-12-17T00:00:00" count="10">
        <d v="2021-05-27T00:00:00"/>
        <d v="2021-12-16T00:00:00"/>
        <s v="I Trim 2022"/>
        <s v="III Trim 2022"/>
        <s v="IV Trim 2022"/>
        <s v="II Trim 2022"/>
        <m/>
        <s v="I Trim 2023"/>
        <s v="II Trim 2023"/>
        <s v="I Trim 2024"/>
      </sharedItems>
    </cacheField>
    <cacheField name="Data effettiva di pubblicazione" numFmtId="0">
      <sharedItems containsNonDate="0" containsString="0" containsBlank="1"/>
    </cacheField>
    <cacheField name="Trimestre previsto aggiudicazione" numFmtId="0">
      <sharedItems containsDate="1" containsBlank="1" containsMixedTypes="1" minDate="2021-10-22T00:00:00" maxDate="2021-10-23T00:00:00"/>
    </cacheField>
    <cacheField name="Data effettiva di aggiudicazione" numFmtId="0">
      <sharedItems containsNonDate="0" containsString="0" containsBlank="1"/>
    </cacheField>
    <cacheField name="Trimestre previsto attivazione" numFmtId="0">
      <sharedItems containsBlank="1"/>
    </cacheField>
    <cacheField name="Data effettiva di attivazione" numFmtId="0">
      <sharedItems containsNonDate="0" containsString="0" containsBlank="1"/>
    </cacheField>
    <cacheField name="Target al 31/12 (Integra)" numFmtId="0">
      <sharedItems containsBlank="1"/>
    </cacheField>
    <cacheField name="Categoria DPCM" numFmtId="0">
      <sharedItems containsBlank="1"/>
    </cacheField>
    <cacheField name="Strumento" numFmtId="0">
      <sharedItems containsBlank="1"/>
    </cacheField>
    <cacheField name="Scadenza convenzione precedente" numFmtId="14">
      <sharedItems containsNonDate="0" containsDate="1" containsString="0" containsBlank="1" minDate="2021-02-25T00:00:00" maxDate="2021-09-04T00:00:00"/>
    </cacheField>
    <cacheField name="Scadenza primo OdF" numFmtId="14">
      <sharedItems containsNonDate="0" containsDate="1" containsString="0" containsBlank="1" minDate="2022-07-16T00:00:00" maxDate="2026-02-26T00:00:00"/>
    </cacheField>
    <cacheField name="Valore complessivo iniziativa di gara o _x000a_valore convenzione/AQ o AS corrente_x000a_(IVA esclusa)" numFmtId="0">
      <sharedItems containsString="0" containsBlank="1" containsNumber="1" minValue="240000" maxValue="75000000"/>
    </cacheField>
    <cacheField name="Bando per COUNT_x000a_USO DELOITTE" numFmtId="0">
      <sharedItems containsBlank="1"/>
    </cacheField>
    <cacheField name="Aggiudicazione per COUNT_x000a_USO DELOITTE" numFmtId="0">
      <sharedItems containsBlank="1"/>
    </cacheField>
    <cacheField name="Attivazione per COUNT_x000a_USO DELOITTE" numFmtId="0">
      <sharedItems containsBlank="1"/>
    </cacheField>
    <cacheField name="COUNT_x000a_ATTIVAZIONE_x000a_Conv/AQ" numFmtId="0">
      <sharedItems containsBlank="1"/>
    </cacheField>
    <cacheField name="Note" numFmtId="0">
      <sharedItems containsBlank="1"/>
    </cacheField>
    <cacheField name="RUP" numFmtId="0">
      <sharedItems containsBlank="1" count="5">
        <s v="Manuela Giovagnoni"/>
        <s v="Alessia Orsi"/>
        <s v="Gianluca Imperato"/>
        <m/>
        <s v="ICT" u="1"/>
      </sharedItems>
    </cacheField>
    <cacheField name="Presidente Commissione" numFmtId="0">
      <sharedItems containsBlank="1"/>
    </cacheField>
    <cacheField name="Funzionario" numFmtId="0">
      <sharedItems containsBlank="1"/>
    </cacheField>
    <cacheField name="Scadenza prima Convenzione" numFmtId="0">
      <sharedItems containsNonDate="0" containsString="0" containsBlank="1"/>
    </cacheField>
    <cacheField name="Scadenza primo OdF2" numFmtId="0">
      <sharedItems containsNonDate="0" containsString="0" containsBlank="1"/>
    </cacheField>
    <cacheField name="Num. Anni di durata della Convenzione" numFmtId="0">
      <sharedItems containsBlank="1"/>
    </cacheField>
    <cacheField name="Nome Direzione Generale / Agenzia richiedente - solo accordi di servizio" numFmtId="0">
      <sharedItems containsBlank="1"/>
    </cacheField>
    <cacheField name="Trimestre di indizione richiesto dalla Direzione - solo accordi di servizio" numFmtId="0">
      <sharedItems containsNonDate="0" containsString="0" containsBlank="1"/>
    </cacheField>
    <cacheField name="Trimestre di indizione proposto da Intercent-ER - solo accordi di servizio" numFmtId="0">
      <sharedItems containsBlank="1"/>
    </cacheField>
    <cacheField name="Data ultima inoltro doc. di gara rispetto a trimestre di indizione proposto da Intercent-ER - solo accordi di servizi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refreshedBy="Autore" refreshedDate="44623.471138657405" createdVersion="6" refreshedVersion="6" minRefreshableVersion="3" recordCount="15" xr:uid="{00000000-000A-0000-FFFF-FFFF04000000}">
  <cacheSource type="worksheet">
    <worksheetSource ref="A1:V1" sheet="Area Farmaci"/>
  </cacheSource>
  <cacheFields count="27">
    <cacheField name="Id_iniziativa" numFmtId="0">
      <sharedItems containsString="0" containsBlank="1" containsNumber="1" containsInteger="1" minValue="478" maxValue="537"/>
    </cacheField>
    <cacheField name="Id_PdA" numFmtId="0">
      <sharedItems containsNonDate="0" containsString="0" containsBlank="1"/>
    </cacheField>
    <cacheField name="Area" numFmtId="0">
      <sharedItems containsNonDate="0" containsString="0" containsBlank="1"/>
    </cacheField>
    <cacheField name="ID Masterplan" numFmtId="0">
      <sharedItems containsBlank="1"/>
    </cacheField>
    <cacheField name="Titolo iniziativa" numFmtId="0">
      <sharedItems/>
    </cacheField>
    <cacheField name="Trimestre previsto pubblicazione" numFmtId="0">
      <sharedItems containsDate="1" containsMixedTypes="1" minDate="2021-08-17T00:00:00" maxDate="2021-12-23T00:00:00" count="9">
        <d v="2021-11-30T00:00:00"/>
        <d v="2021-08-17T00:00:00"/>
        <d v="2021-12-22T00:00:00"/>
        <d v="2021-12-03T00:00:00"/>
        <d v="2021-12-07T00:00:00"/>
        <s v="II Trim 2022"/>
        <s v="IV Trim 2022"/>
        <s v="I Trim 2022"/>
        <s v="I Trim 2023"/>
      </sharedItems>
    </cacheField>
    <cacheField name="Data effettiva di pubblicazione" numFmtId="165">
      <sharedItems containsNonDate="0" containsString="0" containsBlank="1"/>
    </cacheField>
    <cacheField name="Trimestre previsto aggiudicazione" numFmtId="0">
      <sharedItems containsDate="1" containsMixedTypes="1" minDate="2021-10-26T00:00:00" maxDate="2021-12-31T00:00:00"/>
    </cacheField>
    <cacheField name="Data effettiva di aggiudicazione" numFmtId="165">
      <sharedItems containsNonDate="0" containsString="0" containsBlank="1"/>
    </cacheField>
    <cacheField name="Trimestre previsto attivazione" numFmtId="0">
      <sharedItems/>
    </cacheField>
    <cacheField name="Data effettiva di attivazione" numFmtId="165">
      <sharedItems containsNonDate="0" containsString="0" containsBlank="1"/>
    </cacheField>
    <cacheField name="Target al 31/12 (Integra)" numFmtId="0">
      <sharedItems containsBlank="1"/>
    </cacheField>
    <cacheField name="Categoria DPCM" numFmtId="0">
      <sharedItems/>
    </cacheField>
    <cacheField name="Strumento" numFmtId="0">
      <sharedItems/>
    </cacheField>
    <cacheField name="Scadenza convenzione precedente" numFmtId="0">
      <sharedItems containsNonDate="0" containsString="0" containsBlank="1"/>
    </cacheField>
    <cacheField name="Scadenza primo OdF" numFmtId="0">
      <sharedItems containsNonDate="0" containsString="0" containsBlank="1"/>
    </cacheField>
    <cacheField name="Valore complessivo iniziativa di gara o _x000a_valore convenzione/AQ o AS corrente_x000a_(IVA esclusa)" numFmtId="0">
      <sharedItems containsNonDate="0" containsString="0" containsBlank="1"/>
    </cacheField>
    <cacheField name="Bando per COUNT_x000a_USO DELOITTE" numFmtId="0">
      <sharedItems/>
    </cacheField>
    <cacheField name="Aggiudicazione per COUNT_x000a_USO DELOITTE" numFmtId="0">
      <sharedItems/>
    </cacheField>
    <cacheField name="Attivazione per COUNT_x000a_USO DELOITTE" numFmtId="0">
      <sharedItems/>
    </cacheField>
    <cacheField name="COUNT_x000a_ATTIVAZIONE_x000a_Conv/AQ" numFmtId="0">
      <sharedItems/>
    </cacheField>
    <cacheField name="Note" numFmtId="0">
      <sharedItems containsBlank="1"/>
    </cacheField>
    <cacheField name="RUP" numFmtId="0">
      <sharedItems containsBlank="1" count="3">
        <s v="Luigi Picardi"/>
        <s v="Alessia Pasqualini"/>
        <m u="1"/>
      </sharedItems>
    </cacheField>
    <cacheField name="Presidente Commissione" numFmtId="0">
      <sharedItems containsNonDate="0" containsString="0" containsBlank="1"/>
    </cacheField>
    <cacheField name="Funzionario" numFmtId="0">
      <sharedItems containsBlank="1"/>
    </cacheField>
    <cacheField name="Scadenza prima Convenzione" numFmtId="0">
      <sharedItems containsNonDate="0" containsString="0" containsBlank="1"/>
    </cacheField>
    <cacheField name="Scadenza primo OdF2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PCM e Spesa comune">
  <location ref="A3:C18" firstHeaderRow="0" firstDataRow="1" firstDataCol="1" rowPageCount="1" colPageCount="1"/>
  <pivotFields count="32">
    <pivotField showAll="0"/>
    <pivotField showAll="0"/>
    <pivotField showAll="0"/>
    <pivotField showAll="0"/>
    <pivotField dataField="1" showAll="0"/>
    <pivotField axis="axisPage" multipleItemSelectionAllowed="1" showAll="0">
      <items count="17">
        <item x="8"/>
        <item x="7"/>
        <item x="10"/>
        <item x="9"/>
        <item h="1" x="11"/>
        <item h="1" x="13"/>
        <item h="1" x="15"/>
        <item h="1" x="0"/>
        <item h="1" x="1"/>
        <item h="1" x="2"/>
        <item h="1" x="3"/>
        <item h="1" x="4"/>
        <item h="1" x="5"/>
        <item h="1" x="6"/>
        <item h="1" x="12"/>
        <item h="1" x="1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 sortType="ascending">
      <items count="21">
        <item x="5"/>
        <item x="3"/>
        <item x="8"/>
        <item x="11"/>
        <item x="2"/>
        <item m="1" x="16"/>
        <item x="0"/>
        <item m="1" x="19"/>
        <item x="10"/>
        <item x="9"/>
        <item x="1"/>
        <item m="1" x="18"/>
        <item x="14"/>
        <item x="6"/>
        <item x="4"/>
        <item m="1" x="17"/>
        <item x="12"/>
        <item m="1" x="15"/>
        <item x="7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2"/>
  </rowFields>
  <rowItems count="15">
    <i>
      <x/>
    </i>
    <i>
      <x v="1"/>
    </i>
    <i>
      <x v="2"/>
    </i>
    <i>
      <x v="3"/>
    </i>
    <i>
      <x v="4"/>
    </i>
    <i>
      <x v="6"/>
    </i>
    <i>
      <x v="8"/>
    </i>
    <i>
      <x v="9"/>
    </i>
    <i>
      <x v="10"/>
    </i>
    <i>
      <x v="12"/>
    </i>
    <i>
      <x v="13"/>
    </i>
    <i>
      <x v="14"/>
    </i>
    <i>
      <x v="16"/>
    </i>
    <i>
      <x v="18"/>
    </i>
    <i t="grand">
      <x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Count of Titolo iniziativa" fld="4" subtotal="count" baseField="0" baseItem="0"/>
    <dataField name="Sum of Valore complessivo iniziativa di gara o " fld="16" baseField="30" baseItem="0" numFmtId="44"/>
  </dataFields>
  <formats count="1">
    <format dxfId="1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1000000}" name="PivotTable10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Q3:S6" firstHeaderRow="0" firstDataRow="1" firstDataCol="1" rowPageCount="1" colPageCount="1"/>
  <pivotFields count="32">
    <pivotField showAll="0"/>
    <pivotField showAll="0"/>
    <pivotField showAll="0"/>
    <pivotField showAll="0"/>
    <pivotField dataField="1" showAll="0"/>
    <pivotField axis="axisPage" multipleItemSelectionAllowe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2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Count of Titolo iniziativa" fld="4" subtotal="count" baseField="0" baseItem="0"/>
    <dataField name="Sum of Valore complessivo iniziativa di gara o " fld="16" baseField="2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2000000}" name="PivotTable2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3:K6" firstHeaderRow="0" firstDataRow="1" firstDataCol="1" rowPageCount="1" colPageCount="1"/>
  <pivotFields count="27">
    <pivotField showAll="0"/>
    <pivotField showAll="0"/>
    <pivotField showAll="0"/>
    <pivotField showAll="0"/>
    <pivotField dataField="1" showAll="0"/>
    <pivotField axis="axisPage" multipleItemSelectionAllowed="1" showAll="0">
      <items count="10">
        <item x="7"/>
        <item h="1" x="8"/>
        <item x="5"/>
        <item x="6"/>
        <item h="1" x="1"/>
        <item h="1" x="0"/>
        <item h="1" x="3"/>
        <item h="1" x="4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m="1" x="2"/>
        <item t="default"/>
      </items>
    </pivotField>
    <pivotField showAll="0"/>
    <pivotField showAll="0"/>
    <pivotField showAll="0"/>
    <pivotField showAll="0"/>
  </pivotFields>
  <rowFields count="1">
    <field x="22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Count of Titolo iniziativa" fld="4" subtotal="count" baseField="0" baseItem="0"/>
    <dataField name="Sum of Valore complessivo iniziativa di gara o " fld="16" baseField="2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4000000}" name="PivotTable9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3:O7" firstHeaderRow="0" firstDataRow="1" firstDataCol="1" rowPageCount="1" colPageCount="1"/>
  <pivotFields count="32">
    <pivotField showAll="0"/>
    <pivotField showAll="0"/>
    <pivotField showAll="0"/>
    <pivotField showAll="0"/>
    <pivotField dataField="1" showAll="0"/>
    <pivotField axis="axisPage" multipleItemSelectionAllowed="1" showAll="0">
      <items count="11">
        <item x="2"/>
        <item h="1" x="7"/>
        <item h="1" x="9"/>
        <item x="5"/>
        <item h="1" x="8"/>
        <item x="3"/>
        <item x="4"/>
        <item h="1" x="0"/>
        <item h="1" x="1"/>
        <item h="1"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6">
        <item m="1" x="4"/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2"/>
  </rowFields>
  <rowItems count="4">
    <i>
      <x v="1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Count of Titolo iniziativa" fld="4" subtotal="count" baseField="0" baseItem="0"/>
    <dataField name="Sum of Valore complessivo iniziativa di gara o " fld="16" baseField="2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3000000}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3:G7" firstHeaderRow="0" firstDataRow="1" firstDataCol="1" rowPageCount="1" colPageCount="1"/>
  <pivotFields count="27">
    <pivotField showAll="0"/>
    <pivotField showAll="0"/>
    <pivotField showAll="0"/>
    <pivotField showAll="0"/>
    <pivotField dataField="1" showAll="0"/>
    <pivotField axis="axisPage" multipleItemSelectionAllowed="1" showAll="0">
      <items count="12">
        <item x="9"/>
        <item h="1" x="10"/>
        <item x="4"/>
        <item h="1" x="8"/>
        <item x="5"/>
        <item x="6"/>
        <item x="7"/>
        <item h="1" x="1"/>
        <item h="1" x="0"/>
        <item h="1" x="3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  <pivotField showAll="0"/>
    <pivotField showAll="0"/>
    <pivotField showAll="0"/>
    <pivotField showAll="0"/>
  </pivotFields>
  <rowFields count="1">
    <field x="22"/>
  </rowFields>
  <rowItems count="4">
    <i>
      <x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pageFields count="1">
    <pageField fld="5" hier="-1"/>
  </pageFields>
  <dataFields count="2">
    <dataField name="Count of Titolo iniziativa" fld="4" subtotal="count" baseField="0" baseItem="0"/>
    <dataField name="Sum of Valore complessivo iniziativa di gara o " fld="16" baseField="2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customProperty" Target="../customProperty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intercenter.regione.emilia-romagna.it/servizi-pa/convenzioni/convenzioni-attive/2024/farmaci-livmarli-xenpozyme-koselugo/farmaci-livmarli-xenpozyme-koselugo" TargetMode="External"/><Relationship Id="rId13" Type="http://schemas.openxmlformats.org/officeDocument/2006/relationships/hyperlink" Target="https://intercenter.regione.emilia-romagna.it/servizi-pa/convenzioni/convenzioni-attive/2024/carta-in-risme-9/carta-in-risme-9-1" TargetMode="External"/><Relationship Id="rId18" Type="http://schemas.openxmlformats.org/officeDocument/2006/relationships/hyperlink" Target="https://intercenter.regione.emilia-romagna.it/servizi-pa/convenzioni/convenzioni-attive/2024/medicazione-classica-6-medicina-generale/medicazione-classica-6-2013-medicina-generale" TargetMode="External"/><Relationship Id="rId3" Type="http://schemas.openxmlformats.org/officeDocument/2006/relationships/hyperlink" Target="https://intercenter.regione.emilia-romagna.it/servizi-pa/convenzioni/convenzioni-attive/2024/dm-emodinamica-2-1/dispositivi-medici-per-emodinamica-esclusi-stent-2" TargetMode="External"/><Relationship Id="rId7" Type="http://schemas.openxmlformats.org/officeDocument/2006/relationships/hyperlink" Target="https://intercenter.regione.emilia-romagna.it/servizi-pa/convenzioni/convenzioni-attive/2024/farmaco-paxlovid/farmaco-paxlovid" TargetMode="External"/><Relationship Id="rId12" Type="http://schemas.openxmlformats.org/officeDocument/2006/relationships/hyperlink" Target="https://intercenter.regione.emilia-romagna.it/servizi-pa/convenzioni/convenzioni-attive/2024/veicoli-elettrici-e-colonnine-per-la-aziende-sanitarie/veicoli-elettrici-201cspeciali201d-colonnine-e-wall-box-di-ricarica-per-le-aziende-sanitarie-dell2019emilia-romagna-per-l2019intervento-relativo-al-pnrr-m5-c3-1-1.1" TargetMode="External"/><Relationship Id="rId17" Type="http://schemas.openxmlformats.org/officeDocument/2006/relationships/hyperlink" Target="https://intercenter.regione.emilia-romagna.it/servizi-pa/convenzioni/convenzioni-attive/2024/vaccino-qdenga/vaccino-qdenga-esclusivo" TargetMode="External"/><Relationship Id="rId2" Type="http://schemas.openxmlformats.org/officeDocument/2006/relationships/hyperlink" Target="https://intercenter.regione.emilia-romagna.it/servizi-pa/convenzioni/convenzioni-attive/2024/stent-vascolari-periferici-2/stent-vascolari-periferici-2" TargetMode="External"/><Relationship Id="rId16" Type="http://schemas.openxmlformats.org/officeDocument/2006/relationships/hyperlink" Target="https://intercenter.regione.emilia-romagna.it/servizi-pa/convenzioni/convenzioni-attive/2024/tesoreria-rer-5/servizio-di-tesoreria-per-la-regione-emilia-romagna-ed-enti-strumentali-5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intercenter.regione.emilia-romagna.it/servizi-pa/convenzioni/convenzioni-attive/2024/cancelleria-6" TargetMode="External"/><Relationship Id="rId6" Type="http://schemas.openxmlformats.org/officeDocument/2006/relationships/hyperlink" Target="https://intercenter.regione.emilia-romagna.it/servizi-pa/convenzioni/convenzioni-attive/2024/medicinali-24-25-2/medicinali-2024-2025-2" TargetMode="External"/><Relationship Id="rId11" Type="http://schemas.openxmlformats.org/officeDocument/2006/relationships/hyperlink" Target="https://intercenter.regione.emilia-romagna.it/servizi-pa/convenzioni/convenzioni-attive/2024/influenza-aviaria-rer-e-lombardia-2024" TargetMode="External"/><Relationship Id="rId5" Type="http://schemas.openxmlformats.org/officeDocument/2006/relationships/hyperlink" Target="https://intercenter.regione.emilia-romagna.it/servizi-pa/convenzioni/convenzioni-attive/2024/vaccini-vari-ad-uso-umano-shingrix-e-imovax-tetano-2024-2025/vaccini-vari-ad-uso-umano-shingrix-e-imovax-tetano-2024-2025" TargetMode="External"/><Relationship Id="rId15" Type="http://schemas.openxmlformats.org/officeDocument/2006/relationships/hyperlink" Target="https://intercenter.regione.emilia-romagna.it/servizi-pa/convenzioni/convenzioni-attive/2024/dispositivi-per-telemonitoraggio-domiciliare-pnrr" TargetMode="External"/><Relationship Id="rId10" Type="http://schemas.openxmlformats.org/officeDocument/2006/relationships/hyperlink" Target="https://intercenter.regione.emilia-romagna.it/servizi-pa/convenzioni/convenzioni-attive/2024/sviluppo-sistemi-informativi-2/servizi-di-sviluppo-evoluzione-e-gestione-di-sistemi-informativi-per-le-pp-aa-2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https://intercenter.regione.emilia-romagna.it/servizi-pa/convenzioni/convenzioni-attive/2024/servizio-di-gestione-manutenzione-e-verifica-di-apparecchiature-biomediche" TargetMode="External"/><Relationship Id="rId9" Type="http://schemas.openxmlformats.org/officeDocument/2006/relationships/hyperlink" Target="https://intercenter.regione.emilia-romagna.it/servizi-pa/convenzioni/convenzioni-attive/2024/vestiario-polizia-locale-rer-4" TargetMode="External"/><Relationship Id="rId14" Type="http://schemas.openxmlformats.org/officeDocument/2006/relationships/hyperlink" Target="https://intercenter.regione.emilia-romagna.it/servizi-pa/convenzioni/convenzioni-attive/2024/medicazione-avanzata-e-speciale-esclusivi-4/materiale-da-medicazione-avanzata-e-speciale-201cesclusivi201d-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8"/>
  <sheetViews>
    <sheetView zoomScale="90" zoomScaleNormal="90" workbookViewId="0">
      <selection activeCell="I4" sqref="I4"/>
    </sheetView>
  </sheetViews>
  <sheetFormatPr defaultRowHeight="15" x14ac:dyDescent="0.25"/>
  <cols>
    <col min="1" max="1" width="29.5703125" customWidth="1"/>
    <col min="2" max="2" width="22.42578125" bestFit="1" customWidth="1"/>
    <col min="3" max="3" width="42" bestFit="1" customWidth="1"/>
    <col min="4" max="4" width="3.42578125" customWidth="1"/>
    <col min="5" max="5" width="29.5703125" customWidth="1"/>
    <col min="6" max="6" width="22.42578125" customWidth="1"/>
    <col min="7" max="7" width="42" style="21" customWidth="1"/>
    <col min="8" max="8" width="6.5703125" customWidth="1"/>
    <col min="9" max="9" width="29.5703125" customWidth="1"/>
    <col min="10" max="10" width="22.42578125" customWidth="1"/>
    <col min="11" max="11" width="42" customWidth="1"/>
    <col min="12" max="12" width="7.5703125" customWidth="1"/>
    <col min="13" max="13" width="22.42578125" customWidth="1"/>
    <col min="14" max="14" width="42" customWidth="1"/>
    <col min="15" max="15" width="15.5703125" customWidth="1"/>
    <col min="16" max="16" width="29.5703125" customWidth="1"/>
    <col min="17" max="17" width="22.42578125" customWidth="1"/>
    <col min="18" max="18" width="42" style="21" customWidth="1"/>
    <col min="19" max="20" width="29.5703125" customWidth="1"/>
    <col min="21" max="21" width="22.42578125" customWidth="1"/>
    <col min="22" max="22" width="42" style="21" customWidth="1"/>
    <col min="23" max="23" width="22.140625" bestFit="1" customWidth="1"/>
    <col min="24" max="24" width="86.42578125" bestFit="1" customWidth="1"/>
  </cols>
  <sheetData>
    <row r="1" spans="1:22" x14ac:dyDescent="0.25">
      <c r="A1" s="9" t="s">
        <v>0</v>
      </c>
      <c r="B1" t="s">
        <v>1</v>
      </c>
      <c r="E1" s="9" t="s">
        <v>0</v>
      </c>
      <c r="F1" t="s">
        <v>1</v>
      </c>
      <c r="I1" s="9" t="s">
        <v>0</v>
      </c>
      <c r="J1" t="s">
        <v>1</v>
      </c>
      <c r="M1" s="9" t="s">
        <v>0</v>
      </c>
      <c r="N1" t="s">
        <v>1</v>
      </c>
      <c r="O1" s="21"/>
      <c r="Q1" s="9" t="s">
        <v>0</v>
      </c>
      <c r="R1" t="s">
        <v>2</v>
      </c>
      <c r="S1" s="21"/>
      <c r="V1"/>
    </row>
    <row r="2" spans="1:22" x14ac:dyDescent="0.25">
      <c r="O2" s="21"/>
      <c r="R2"/>
      <c r="S2" s="21"/>
      <c r="V2"/>
    </row>
    <row r="3" spans="1:22" x14ac:dyDescent="0.25">
      <c r="A3" s="9" t="s">
        <v>3</v>
      </c>
      <c r="B3" t="s">
        <v>4</v>
      </c>
      <c r="C3" t="s">
        <v>5</v>
      </c>
      <c r="E3" s="9" t="s">
        <v>6</v>
      </c>
      <c r="F3" t="s">
        <v>4</v>
      </c>
      <c r="G3" t="s">
        <v>5</v>
      </c>
      <c r="I3" s="9" t="s">
        <v>6</v>
      </c>
      <c r="J3" t="s">
        <v>4</v>
      </c>
      <c r="K3" t="s">
        <v>5</v>
      </c>
      <c r="M3" s="9" t="s">
        <v>6</v>
      </c>
      <c r="N3" t="s">
        <v>4</v>
      </c>
      <c r="O3" t="s">
        <v>5</v>
      </c>
      <c r="Q3" s="9" t="s">
        <v>6</v>
      </c>
      <c r="R3" t="s">
        <v>4</v>
      </c>
      <c r="S3" t="s">
        <v>5</v>
      </c>
      <c r="V3"/>
    </row>
    <row r="4" spans="1:22" x14ac:dyDescent="0.25">
      <c r="A4" s="10" t="s">
        <v>7</v>
      </c>
      <c r="B4">
        <v>2</v>
      </c>
      <c r="C4" s="11">
        <v>5230327.87</v>
      </c>
      <c r="E4" s="10" t="s">
        <v>8</v>
      </c>
      <c r="F4">
        <v>2</v>
      </c>
      <c r="G4"/>
      <c r="I4" s="10" t="s">
        <v>9</v>
      </c>
      <c r="J4">
        <v>4</v>
      </c>
      <c r="M4" s="10" t="s">
        <v>10</v>
      </c>
      <c r="N4">
        <v>6</v>
      </c>
      <c r="O4">
        <v>24693291.310000002</v>
      </c>
      <c r="Q4" s="10" t="s">
        <v>11</v>
      </c>
      <c r="R4">
        <v>1</v>
      </c>
      <c r="S4">
        <v>20000000</v>
      </c>
      <c r="V4"/>
    </row>
    <row r="5" spans="1:22" x14ac:dyDescent="0.25">
      <c r="A5" s="10" t="s">
        <v>12</v>
      </c>
      <c r="B5">
        <v>3</v>
      </c>
      <c r="C5" s="11">
        <v>23300000</v>
      </c>
      <c r="E5" s="10" t="s">
        <v>13</v>
      </c>
      <c r="F5">
        <v>2</v>
      </c>
      <c r="G5">
        <v>17100000</v>
      </c>
      <c r="I5" s="10" t="s">
        <v>14</v>
      </c>
      <c r="J5">
        <v>4</v>
      </c>
      <c r="M5" s="10" t="s">
        <v>15</v>
      </c>
      <c r="N5">
        <v>1</v>
      </c>
      <c r="O5">
        <v>60000000</v>
      </c>
      <c r="Q5" s="10" t="s">
        <v>16</v>
      </c>
      <c r="R5">
        <v>6</v>
      </c>
      <c r="V5"/>
    </row>
    <row r="6" spans="1:22" x14ac:dyDescent="0.25">
      <c r="A6" s="10" t="s">
        <v>17</v>
      </c>
      <c r="B6">
        <v>1</v>
      </c>
      <c r="C6" s="11">
        <v>400000</v>
      </c>
      <c r="E6" s="10" t="s">
        <v>18</v>
      </c>
      <c r="F6">
        <v>4</v>
      </c>
      <c r="G6">
        <v>63456500</v>
      </c>
      <c r="I6" s="10" t="s">
        <v>19</v>
      </c>
      <c r="J6">
        <v>8</v>
      </c>
      <c r="M6" s="10" t="s">
        <v>20</v>
      </c>
      <c r="N6">
        <v>4</v>
      </c>
      <c r="O6">
        <v>73440000</v>
      </c>
      <c r="Q6" s="10" t="s">
        <v>19</v>
      </c>
      <c r="R6">
        <v>7</v>
      </c>
      <c r="S6">
        <v>20000000</v>
      </c>
      <c r="V6"/>
    </row>
    <row r="7" spans="1:22" x14ac:dyDescent="0.25">
      <c r="A7" s="10" t="s">
        <v>11</v>
      </c>
      <c r="B7">
        <v>1</v>
      </c>
      <c r="C7" s="11">
        <v>19700000</v>
      </c>
      <c r="E7" s="10" t="s">
        <v>19</v>
      </c>
      <c r="F7">
        <v>8</v>
      </c>
      <c r="G7">
        <v>80556500</v>
      </c>
      <c r="M7" s="10" t="s">
        <v>19</v>
      </c>
      <c r="N7">
        <v>11</v>
      </c>
      <c r="O7">
        <v>158133291.31</v>
      </c>
      <c r="R7"/>
      <c r="S7" s="21"/>
      <c r="V7"/>
    </row>
    <row r="8" spans="1:22" x14ac:dyDescent="0.25">
      <c r="A8" s="10" t="s">
        <v>21</v>
      </c>
      <c r="B8">
        <v>5</v>
      </c>
      <c r="C8" s="11">
        <v>422500000</v>
      </c>
      <c r="G8"/>
      <c r="O8" s="21"/>
      <c r="R8"/>
      <c r="S8" s="21"/>
      <c r="V8"/>
    </row>
    <row r="9" spans="1:22" x14ac:dyDescent="0.25">
      <c r="A9" s="10" t="s">
        <v>22</v>
      </c>
      <c r="B9">
        <v>6</v>
      </c>
      <c r="C9" s="11">
        <v>73700000</v>
      </c>
      <c r="O9" s="21"/>
      <c r="R9"/>
      <c r="S9" s="21"/>
      <c r="V9"/>
    </row>
    <row r="10" spans="1:22" x14ac:dyDescent="0.25">
      <c r="A10" s="10" t="s">
        <v>23</v>
      </c>
      <c r="B10">
        <v>1</v>
      </c>
      <c r="C10" s="11">
        <v>2500000</v>
      </c>
    </row>
    <row r="11" spans="1:22" x14ac:dyDescent="0.25">
      <c r="A11" s="10" t="s">
        <v>24</v>
      </c>
      <c r="B11">
        <v>1</v>
      </c>
      <c r="C11" s="11">
        <v>5000000</v>
      </c>
    </row>
    <row r="12" spans="1:22" x14ac:dyDescent="0.25">
      <c r="A12" s="10" t="s">
        <v>25</v>
      </c>
      <c r="B12">
        <v>6</v>
      </c>
      <c r="C12" s="11">
        <v>87495000</v>
      </c>
    </row>
    <row r="13" spans="1:22" x14ac:dyDescent="0.25">
      <c r="A13" s="10" t="s">
        <v>26</v>
      </c>
      <c r="B13">
        <v>5</v>
      </c>
      <c r="C13" s="11"/>
    </row>
    <row r="14" spans="1:22" x14ac:dyDescent="0.25">
      <c r="A14" s="10" t="s">
        <v>27</v>
      </c>
      <c r="B14">
        <v>1</v>
      </c>
      <c r="C14" s="11">
        <v>245000</v>
      </c>
    </row>
    <row r="15" spans="1:22" x14ac:dyDescent="0.25">
      <c r="A15" s="10" t="s">
        <v>16</v>
      </c>
      <c r="B15">
        <v>2</v>
      </c>
      <c r="C15" s="11">
        <v>50800000</v>
      </c>
    </row>
    <row r="16" spans="1:22" x14ac:dyDescent="0.25">
      <c r="A16" s="10" t="s">
        <v>28</v>
      </c>
      <c r="B16">
        <v>1</v>
      </c>
      <c r="C16" s="11">
        <v>276000</v>
      </c>
    </row>
    <row r="17" spans="1:3" x14ac:dyDescent="0.25">
      <c r="A17" s="10" t="s">
        <v>29</v>
      </c>
      <c r="B17">
        <v>1</v>
      </c>
      <c r="C17" s="11">
        <v>415000</v>
      </c>
    </row>
    <row r="18" spans="1:3" x14ac:dyDescent="0.25">
      <c r="A18" s="10" t="s">
        <v>19</v>
      </c>
      <c r="B18">
        <v>36</v>
      </c>
      <c r="C18" s="11">
        <v>691561327.87</v>
      </c>
    </row>
  </sheetData>
  <pageMargins left="0.7" right="0.7" top="0.75" bottom="0.75" header="0.3" footer="0.3"/>
  <pageSetup orientation="portrait" r:id="rId6"/>
  <customProperties>
    <customPr name="_pios_id" r:id="rId7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showGridLines="0" workbookViewId="0">
      <pane ySplit="1" topLeftCell="A11" activePane="bottomLeft" state="frozen"/>
      <selection pane="bottomLeft" activeCell="B23" sqref="B23"/>
    </sheetView>
  </sheetViews>
  <sheetFormatPr defaultColWidth="8.5703125" defaultRowHeight="15" x14ac:dyDescent="0.25"/>
  <cols>
    <col min="1" max="1" width="21.42578125" customWidth="1"/>
    <col min="2" max="2" width="36.42578125" customWidth="1"/>
    <col min="3" max="3" width="14.140625" customWidth="1"/>
    <col min="4" max="4" width="18.42578125" customWidth="1"/>
  </cols>
  <sheetData>
    <row r="1" spans="1:4" ht="28.5" customHeight="1" x14ac:dyDescent="0.25">
      <c r="A1" s="12" t="s">
        <v>30</v>
      </c>
      <c r="B1" s="12" t="s">
        <v>31</v>
      </c>
      <c r="C1" s="12" t="s">
        <v>32</v>
      </c>
      <c r="D1" s="12" t="s">
        <v>33</v>
      </c>
    </row>
    <row r="2" spans="1:4" ht="21.6" customHeight="1" x14ac:dyDescent="0.25">
      <c r="A2" s="13" t="s">
        <v>3</v>
      </c>
      <c r="B2" s="7" t="s">
        <v>7</v>
      </c>
      <c r="C2" s="4">
        <f>VLOOKUP(B2,Sheet2!A3:C18,2,FALSE)</f>
        <v>2</v>
      </c>
      <c r="D2" s="15">
        <f>VLOOKUP(B2,Sheet2!A3:C18,3,FALSE)</f>
        <v>5230327.87</v>
      </c>
    </row>
    <row r="3" spans="1:4" s="1" customFormat="1" ht="18" customHeight="1" x14ac:dyDescent="0.25">
      <c r="A3" s="13" t="s">
        <v>3</v>
      </c>
      <c r="B3" s="7" t="s">
        <v>12</v>
      </c>
      <c r="C3" s="4">
        <f>VLOOKUP(B3,Sheet2!A4:C19,2,FALSE)</f>
        <v>3</v>
      </c>
      <c r="D3" s="15">
        <f>VLOOKUP(B3,Sheet2!A4:C19,3,FALSE)</f>
        <v>23300000</v>
      </c>
    </row>
    <row r="4" spans="1:4" s="1" customFormat="1" ht="18" customHeight="1" x14ac:dyDescent="0.25">
      <c r="A4" s="13" t="s">
        <v>3</v>
      </c>
      <c r="B4" s="7" t="s">
        <v>17</v>
      </c>
      <c r="C4" s="4">
        <f>VLOOKUP(B4,Sheet2!A5:C20,2,FALSE)</f>
        <v>1</v>
      </c>
      <c r="D4" s="15">
        <f>VLOOKUP(B4,Sheet2!A5:C20,3,FALSE)</f>
        <v>400000</v>
      </c>
    </row>
    <row r="5" spans="1:4" s="1" customFormat="1" ht="18" customHeight="1" x14ac:dyDescent="0.25">
      <c r="A5" s="13" t="s">
        <v>3</v>
      </c>
      <c r="B5" s="7" t="s">
        <v>11</v>
      </c>
      <c r="C5" s="4">
        <f>VLOOKUP(B5,Sheet2!A6:C21,2,FALSE)</f>
        <v>1</v>
      </c>
      <c r="D5" s="15">
        <f>VLOOKUP(B5,Sheet2!A6:C21,3,FALSE)</f>
        <v>19700000</v>
      </c>
    </row>
    <row r="6" spans="1:4" s="1" customFormat="1" ht="18" customHeight="1" x14ac:dyDescent="0.25">
      <c r="A6" s="13" t="s">
        <v>3</v>
      </c>
      <c r="B6" s="7" t="s">
        <v>21</v>
      </c>
      <c r="C6" s="4">
        <f>VLOOKUP(B6,Sheet2!A7:C22,2,FALSE)</f>
        <v>5</v>
      </c>
      <c r="D6" s="15">
        <f>VLOOKUP(B6,Sheet2!A7:C22,3,FALSE)</f>
        <v>422500000</v>
      </c>
    </row>
    <row r="7" spans="1:4" s="1" customFormat="1" ht="18" customHeight="1" x14ac:dyDescent="0.25">
      <c r="A7" s="13" t="s">
        <v>3</v>
      </c>
      <c r="B7" s="7" t="s">
        <v>22</v>
      </c>
      <c r="C7" s="4">
        <f>VLOOKUP(B7,Sheet2!A8:C23,2,FALSE)</f>
        <v>6</v>
      </c>
      <c r="D7" s="15">
        <f>VLOOKUP(B7,Sheet2!A8:C23,3,FALSE)</f>
        <v>73700000</v>
      </c>
    </row>
    <row r="8" spans="1:4" s="1" customFormat="1" ht="18" customHeight="1" x14ac:dyDescent="0.25">
      <c r="A8" s="13" t="s">
        <v>3</v>
      </c>
      <c r="B8" s="7" t="s">
        <v>23</v>
      </c>
      <c r="C8" s="4">
        <f>VLOOKUP(B8,Sheet2!A9:C24,2,FALSE)</f>
        <v>1</v>
      </c>
      <c r="D8" s="15">
        <f>VLOOKUP(B8,Sheet2!A9:C24,3,FALSE)</f>
        <v>2500000</v>
      </c>
    </row>
    <row r="9" spans="1:4" s="1" customFormat="1" ht="18" customHeight="1" x14ac:dyDescent="0.25">
      <c r="A9" s="13" t="s">
        <v>3</v>
      </c>
      <c r="B9" s="7" t="s">
        <v>24</v>
      </c>
      <c r="C9" s="4">
        <f>VLOOKUP(B9,Sheet2!A10:C25,2,FALSE)</f>
        <v>1</v>
      </c>
      <c r="D9" s="15">
        <f>VLOOKUP(B9,Sheet2!A10:C25,3,FALSE)</f>
        <v>5000000</v>
      </c>
    </row>
    <row r="10" spans="1:4" s="1" customFormat="1" ht="18" customHeight="1" x14ac:dyDescent="0.25">
      <c r="A10" s="13" t="s">
        <v>3</v>
      </c>
      <c r="B10" s="7" t="s">
        <v>25</v>
      </c>
      <c r="C10" s="4">
        <f>VLOOKUP(B10,Sheet2!A11:C26,2,FALSE)</f>
        <v>6</v>
      </c>
      <c r="D10" s="15">
        <f>VLOOKUP(B10,Sheet2!A11:C26,3,FALSE)</f>
        <v>87495000</v>
      </c>
    </row>
    <row r="11" spans="1:4" s="1" customFormat="1" ht="18" customHeight="1" x14ac:dyDescent="0.25">
      <c r="A11" s="13" t="s">
        <v>3</v>
      </c>
      <c r="B11" s="7" t="s">
        <v>26</v>
      </c>
      <c r="C11" s="4">
        <f>VLOOKUP(B11,Sheet2!A12:C27,2,FALSE)</f>
        <v>5</v>
      </c>
      <c r="D11" s="15">
        <f>VLOOKUP(B11,Sheet2!A12:C27,3,FALSE)</f>
        <v>0</v>
      </c>
    </row>
    <row r="12" spans="1:4" s="1" customFormat="1" ht="18" customHeight="1" x14ac:dyDescent="0.25">
      <c r="A12" s="13" t="s">
        <v>3</v>
      </c>
      <c r="B12" s="7" t="s">
        <v>27</v>
      </c>
      <c r="C12" s="4">
        <f>VLOOKUP(B12,Sheet2!A13:C28,2,FALSE)</f>
        <v>1</v>
      </c>
      <c r="D12" s="15">
        <f>VLOOKUP(B12,Sheet2!A13:C28,3,FALSE)</f>
        <v>245000</v>
      </c>
    </row>
    <row r="13" spans="1:4" s="1" customFormat="1" ht="18" customHeight="1" x14ac:dyDescent="0.25">
      <c r="A13" s="13" t="s">
        <v>3</v>
      </c>
      <c r="B13" s="7" t="s">
        <v>16</v>
      </c>
      <c r="C13" s="4">
        <f>VLOOKUP(B13,Sheet2!A14:C29,2,FALSE)</f>
        <v>2</v>
      </c>
      <c r="D13" s="15">
        <f>VLOOKUP(B13,Sheet2!A14:C29,3,FALSE)</f>
        <v>50800000</v>
      </c>
    </row>
    <row r="14" spans="1:4" s="1" customFormat="1" ht="18" customHeight="1" x14ac:dyDescent="0.25">
      <c r="A14" s="13" t="s">
        <v>3</v>
      </c>
      <c r="B14" s="1" t="s">
        <v>28</v>
      </c>
      <c r="C14" s="4">
        <f>VLOOKUP(B14,Sheet2!A16:C31,2,FALSE)</f>
        <v>1</v>
      </c>
      <c r="D14" s="15">
        <f>VLOOKUP(B14,Sheet2!A15:C30,3,FALSE)</f>
        <v>276000</v>
      </c>
    </row>
    <row r="15" spans="1:4" s="1" customFormat="1" ht="18" customHeight="1" x14ac:dyDescent="0.25">
      <c r="A15" s="13" t="s">
        <v>3</v>
      </c>
      <c r="B15" s="7" t="s">
        <v>29</v>
      </c>
      <c r="C15" s="4">
        <f>VLOOKUP(B15,Sheet2!A17:C32,2,FALSE)</f>
        <v>1</v>
      </c>
      <c r="D15" s="15">
        <f>VLOOKUP(B15,Sheet2!A16:C31,3,FALSE)</f>
        <v>415000</v>
      </c>
    </row>
    <row r="16" spans="1:4" s="1" customFormat="1" ht="18" customHeight="1" x14ac:dyDescent="0.25">
      <c r="A16" s="14" t="s">
        <v>34</v>
      </c>
      <c r="B16" s="7" t="s">
        <v>8</v>
      </c>
      <c r="C16" s="4">
        <f>VLOOKUP(B16,Sheet2!E3:G7,2,FALSE)</f>
        <v>2</v>
      </c>
      <c r="D16" s="15">
        <f>VLOOKUP(B16,Sheet2!E4:G7,3,FALSE)</f>
        <v>0</v>
      </c>
    </row>
    <row r="17" spans="1:4" s="1" customFormat="1" ht="18" customHeight="1" x14ac:dyDescent="0.25">
      <c r="A17" s="14" t="s">
        <v>34</v>
      </c>
      <c r="B17" s="7" t="s">
        <v>13</v>
      </c>
      <c r="C17" s="4">
        <f>VLOOKUP(B17,Sheet2!E4:G8,2,FALSE)</f>
        <v>2</v>
      </c>
      <c r="D17" s="15">
        <f>VLOOKUP(B17,Sheet2!E5:G8,3,FALSE)</f>
        <v>17100000</v>
      </c>
    </row>
    <row r="18" spans="1:4" s="1" customFormat="1" ht="18" customHeight="1" x14ac:dyDescent="0.25">
      <c r="A18" s="14" t="s">
        <v>34</v>
      </c>
      <c r="B18" s="16" t="s">
        <v>35</v>
      </c>
      <c r="C18" s="4">
        <f>VLOOKUP("(blank)",Sheet2!E4:G6,2,FALSE)</f>
        <v>4</v>
      </c>
      <c r="D18" s="15">
        <f>VLOOKUP("(blank)",Sheet2!E4:G6,3,FALSE)</f>
        <v>63456500</v>
      </c>
    </row>
    <row r="19" spans="1:4" s="1" customFormat="1" ht="18" customHeight="1" x14ac:dyDescent="0.25">
      <c r="A19" s="5" t="s">
        <v>36</v>
      </c>
      <c r="B19" s="18" t="s">
        <v>9</v>
      </c>
      <c r="C19" s="19">
        <f>VLOOKUP(B19,Sheet2!I4:J5,2,FALSE)</f>
        <v>4</v>
      </c>
      <c r="D19" s="20">
        <f>VLOOKUP(B19,Sheet2!I4:K5,3,FALSE)</f>
        <v>0</v>
      </c>
    </row>
    <row r="20" spans="1:4" s="1" customFormat="1" ht="18" customHeight="1" x14ac:dyDescent="0.25">
      <c r="A20" s="5" t="s">
        <v>36</v>
      </c>
      <c r="B20" s="18" t="s">
        <v>14</v>
      </c>
      <c r="C20" s="19">
        <f>VLOOKUP(B20,Sheet2!I5:J6,2,FALSE)</f>
        <v>4</v>
      </c>
      <c r="D20" s="20">
        <f>VLOOKUP(B20,Sheet2!I5:K6,3,FALSE)</f>
        <v>0</v>
      </c>
    </row>
    <row r="21" spans="1:4" s="1" customFormat="1" ht="18" customHeight="1" x14ac:dyDescent="0.25">
      <c r="A21" s="2" t="s">
        <v>37</v>
      </c>
      <c r="B21" s="7" t="s">
        <v>15</v>
      </c>
      <c r="C21" s="4">
        <f>VLOOKUP(B21,Sheet2!M4:O5,2,FALSE)</f>
        <v>1</v>
      </c>
      <c r="D21" s="20">
        <f>VLOOKUP(B21,Sheet2!M4:O5,3,FALSE)</f>
        <v>60000000</v>
      </c>
    </row>
    <row r="22" spans="1:4" s="1" customFormat="1" ht="18" customHeight="1" x14ac:dyDescent="0.25">
      <c r="A22" s="2" t="s">
        <v>37</v>
      </c>
      <c r="B22" s="7" t="s">
        <v>10</v>
      </c>
      <c r="C22" s="4">
        <f>VLOOKUP(B22,Sheet2!M4:O6,2,FALSE)</f>
        <v>6</v>
      </c>
      <c r="D22" s="20">
        <f>VLOOKUP(B22,Sheet2!M4:O6,3,FALSE)</f>
        <v>24693291.310000002</v>
      </c>
    </row>
    <row r="23" spans="1:4" s="1" customFormat="1" ht="18" customHeight="1" x14ac:dyDescent="0.25">
      <c r="A23" s="2" t="s">
        <v>37</v>
      </c>
      <c r="B23" s="7" t="s">
        <v>20</v>
      </c>
      <c r="C23" s="4">
        <f>VLOOKUP(B23,Sheet2!M5:O7,2,FALSE)</f>
        <v>4</v>
      </c>
      <c r="D23" s="20">
        <f>VLOOKUP(B23,Sheet2!M5:O7,3,FALSE)</f>
        <v>73440000</v>
      </c>
    </row>
    <row r="24" spans="1:4" s="1" customFormat="1" ht="18" customHeight="1" x14ac:dyDescent="0.25">
      <c r="A24" s="17" t="s">
        <v>38</v>
      </c>
      <c r="B24" s="7" t="s">
        <v>11</v>
      </c>
      <c r="C24" s="4">
        <f>VLOOKUP(B24,Sheet2!Q4:S6,2,FALSE)</f>
        <v>1</v>
      </c>
      <c r="D24" s="15">
        <f>VLOOKUP(B24,Sheet2!Q4:S6,3,FALSE)</f>
        <v>20000000</v>
      </c>
    </row>
    <row r="25" spans="1:4" s="1" customFormat="1" ht="18" customHeight="1" x14ac:dyDescent="0.25">
      <c r="A25" s="17" t="s">
        <v>38</v>
      </c>
      <c r="B25" s="7" t="s">
        <v>16</v>
      </c>
      <c r="C25" s="4">
        <f>VLOOKUP(B25,Sheet2!Q5:S7,2,FALSE)</f>
        <v>6</v>
      </c>
      <c r="D25" s="15">
        <f>VLOOKUP(B25,Sheet2!Q5:S7,3,FALSE)</f>
        <v>0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49844-CF94-4F15-8BCF-F7F259B57970}">
  <dimension ref="A1:P73"/>
  <sheetViews>
    <sheetView topLeftCell="D1" zoomScale="90" zoomScaleNormal="90" workbookViewId="0">
      <selection activeCell="C56" sqref="A1:C1048576"/>
    </sheetView>
  </sheetViews>
  <sheetFormatPr defaultColWidth="8.5703125" defaultRowHeight="15" x14ac:dyDescent="0.25"/>
  <cols>
    <col min="1" max="1" width="7.85546875" style="1" hidden="1" customWidth="1"/>
    <col min="2" max="2" width="23" style="1" hidden="1" customWidth="1"/>
    <col min="3" max="3" width="28.42578125" style="1" hidden="1" customWidth="1"/>
    <col min="4" max="4" width="2.5703125" style="1" customWidth="1"/>
    <col min="5" max="5" width="20.5703125" style="1" bestFit="1" customWidth="1"/>
    <col min="6" max="6" width="12.85546875" style="1" bestFit="1" customWidth="1"/>
    <col min="7" max="7" width="13.5703125" style="3" customWidth="1"/>
    <col min="8" max="8" width="13.42578125" style="3" bestFit="1" customWidth="1"/>
    <col min="9" max="9" width="12.85546875" style="1" bestFit="1" customWidth="1" collapsed="1"/>
    <col min="10" max="10" width="15.5703125" style="1" customWidth="1"/>
    <col min="11" max="11" width="14.42578125" style="1" customWidth="1"/>
    <col min="12" max="12" width="12.85546875" style="1" bestFit="1" customWidth="1"/>
    <col min="13" max="13" width="12.85546875" style="1" customWidth="1"/>
    <col min="14" max="14" width="13.42578125" style="1" bestFit="1" customWidth="1"/>
    <col min="15" max="15" width="12.85546875" style="1" customWidth="1"/>
    <col min="16" max="16" width="14.42578125" style="1" customWidth="1"/>
    <col min="17" max="17" width="13.42578125" style="1" customWidth="1"/>
    <col min="18" max="16384" width="8.5703125" style="1"/>
  </cols>
  <sheetData>
    <row r="1" spans="1:16" ht="15.75" thickBot="1" x14ac:dyDescent="0.3">
      <c r="G1" s="1"/>
      <c r="H1" s="1"/>
    </row>
    <row r="2" spans="1:16" ht="23.85" customHeight="1" thickBot="1" x14ac:dyDescent="0.3">
      <c r="F2" s="158" t="s">
        <v>39</v>
      </c>
      <c r="G2" s="159"/>
      <c r="H2" s="159"/>
      <c r="I2" s="160"/>
      <c r="L2" s="161" t="s">
        <v>40</v>
      </c>
      <c r="M2" s="162"/>
      <c r="N2" s="162"/>
      <c r="O2" s="163"/>
    </row>
    <row r="3" spans="1:16" ht="20.100000000000001" customHeight="1" thickBot="1" x14ac:dyDescent="0.3">
      <c r="F3" s="25"/>
      <c r="G3" s="26" t="s">
        <v>41</v>
      </c>
      <c r="H3" s="27" t="s">
        <v>42</v>
      </c>
      <c r="I3" s="28" t="s">
        <v>43</v>
      </c>
      <c r="L3" s="29"/>
      <c r="M3" s="30" t="s">
        <v>41</v>
      </c>
      <c r="N3" s="31" t="s">
        <v>42</v>
      </c>
      <c r="O3" s="32" t="s">
        <v>43</v>
      </c>
    </row>
    <row r="4" spans="1:16" ht="30" customHeight="1" x14ac:dyDescent="0.25">
      <c r="F4" s="33" t="s">
        <v>44</v>
      </c>
      <c r="G4" s="34"/>
      <c r="H4" s="35"/>
      <c r="I4" s="36" t="e">
        <f>+I73</f>
        <v>#REF!</v>
      </c>
      <c r="L4" s="37" t="s">
        <v>44</v>
      </c>
      <c r="M4" s="34"/>
      <c r="N4" s="35"/>
      <c r="O4" s="38"/>
    </row>
    <row r="5" spans="1:16" ht="30" customHeight="1" x14ac:dyDescent="0.25">
      <c r="F5" s="39" t="s">
        <v>45</v>
      </c>
      <c r="G5" s="40"/>
      <c r="H5" s="41" t="e">
        <f>+G73</f>
        <v>#REF!</v>
      </c>
      <c r="I5" s="42" t="e">
        <f>+J73</f>
        <v>#REF!</v>
      </c>
      <c r="L5" s="43" t="s">
        <v>45</v>
      </c>
      <c r="M5" s="40"/>
      <c r="N5" s="41" t="e">
        <f>+M73</f>
        <v>#REF!</v>
      </c>
      <c r="O5" s="44"/>
    </row>
    <row r="6" spans="1:16" ht="30" customHeight="1" thickBot="1" x14ac:dyDescent="0.3">
      <c r="F6" s="45" t="s">
        <v>46</v>
      </c>
      <c r="G6" s="46" t="e">
        <f>+F73</f>
        <v>#REF!</v>
      </c>
      <c r="H6" s="47" t="e">
        <f>+H73</f>
        <v>#REF!</v>
      </c>
      <c r="I6" s="48" t="e">
        <f>+K73</f>
        <v>#REF!</v>
      </c>
      <c r="L6" s="49" t="s">
        <v>46</v>
      </c>
      <c r="M6" s="46" t="e">
        <f>+L73</f>
        <v>#REF!</v>
      </c>
      <c r="N6" s="47" t="e">
        <f>+N73</f>
        <v>#REF!</v>
      </c>
      <c r="O6" s="50"/>
    </row>
    <row r="7" spans="1:16" ht="20.100000000000001" customHeight="1" thickBot="1" x14ac:dyDescent="0.3">
      <c r="F7" s="51" t="s">
        <v>47</v>
      </c>
      <c r="G7" s="52" t="e">
        <f>SUM(G4:G6)</f>
        <v>#REF!</v>
      </c>
      <c r="H7" s="53" t="e">
        <f>SUM(H4:H6)</f>
        <v>#REF!</v>
      </c>
      <c r="I7" s="54" t="e">
        <f>SUM(I4:I6)</f>
        <v>#REF!</v>
      </c>
      <c r="L7" s="55" t="s">
        <v>47</v>
      </c>
      <c r="M7" s="56" t="e">
        <f>SUM(M4:M6)</f>
        <v>#REF!</v>
      </c>
      <c r="N7" s="57" t="e">
        <f>SUM(N4:N6)</f>
        <v>#REF!</v>
      </c>
      <c r="O7" s="58">
        <f>SUM(O4:O6)</f>
        <v>0</v>
      </c>
    </row>
    <row r="10" spans="1:16" ht="15.75" thickBot="1" x14ac:dyDescent="0.3"/>
    <row r="11" spans="1:16" x14ac:dyDescent="0.25">
      <c r="E11" s="164" t="s">
        <v>48</v>
      </c>
      <c r="F11" s="140" t="s">
        <v>49</v>
      </c>
      <c r="G11" s="141"/>
      <c r="H11" s="141"/>
      <c r="I11" s="141"/>
      <c r="J11" s="141"/>
      <c r="K11" s="142"/>
      <c r="L11" s="143" t="s">
        <v>50</v>
      </c>
      <c r="M11" s="144"/>
      <c r="N11" s="144"/>
      <c r="O11" s="144"/>
      <c r="P11" s="145"/>
    </row>
    <row r="12" spans="1:16" x14ac:dyDescent="0.25">
      <c r="E12" s="165"/>
      <c r="F12" s="59" t="s">
        <v>41</v>
      </c>
      <c r="G12" s="146" t="s">
        <v>42</v>
      </c>
      <c r="H12" s="147"/>
      <c r="I12" s="148" t="s">
        <v>43</v>
      </c>
      <c r="J12" s="149"/>
      <c r="K12" s="150"/>
      <c r="L12" s="60" t="s">
        <v>41</v>
      </c>
      <c r="M12" s="151" t="s">
        <v>42</v>
      </c>
      <c r="N12" s="152"/>
      <c r="O12" s="153" t="s">
        <v>43</v>
      </c>
      <c r="P12" s="154"/>
    </row>
    <row r="13" spans="1:16" ht="29.85" customHeight="1" x14ac:dyDescent="0.25">
      <c r="E13" s="166"/>
      <c r="F13" s="59"/>
      <c r="G13" s="61" t="s">
        <v>45</v>
      </c>
      <c r="H13" s="62" t="s">
        <v>51</v>
      </c>
      <c r="I13" s="63" t="s">
        <v>52</v>
      </c>
      <c r="J13" s="63" t="s">
        <v>53</v>
      </c>
      <c r="K13" s="63" t="s">
        <v>54</v>
      </c>
      <c r="L13" s="64"/>
      <c r="M13" s="65" t="s">
        <v>45</v>
      </c>
      <c r="N13" s="65" t="s">
        <v>51</v>
      </c>
      <c r="O13" s="66" t="s">
        <v>52</v>
      </c>
      <c r="P13" s="67" t="s">
        <v>55</v>
      </c>
    </row>
    <row r="14" spans="1:16" x14ac:dyDescent="0.25">
      <c r="A14" s="8" t="s">
        <v>56</v>
      </c>
      <c r="B14" s="1" t="s">
        <v>57</v>
      </c>
      <c r="C14" s="1" t="s">
        <v>58</v>
      </c>
      <c r="E14" s="68" t="s">
        <v>59</v>
      </c>
      <c r="F14" s="69" t="e">
        <f>COUNTIF(#REF!,$B14)</f>
        <v>#REF!</v>
      </c>
      <c r="G14" s="69" t="e">
        <f>COUNTIFS(#REF!,$B14,#REF!,"APConvenzione")</f>
        <v>#REF!</v>
      </c>
      <c r="H14" s="69" t="e">
        <f>COUNTIF(#REF!,$B14)-G14</f>
        <v>#REF!</v>
      </c>
      <c r="I14" s="69" t="e">
        <f>COUNTIFS(#REF!,A$14&amp;$B14)</f>
        <v>#REF!</v>
      </c>
      <c r="J14" s="69" t="e">
        <f>COUNTIFS(#REF!,A$15&amp;$B14)</f>
        <v>#REF!</v>
      </c>
      <c r="K14" s="69" t="e">
        <f>COUNTIFS(#REF!,A$16&amp;$B14)</f>
        <v>#REF!</v>
      </c>
      <c r="L14" s="69" t="e">
        <f>COUNTIF(#REF!,C14)</f>
        <v>#REF!</v>
      </c>
      <c r="M14" s="69" t="e">
        <f>COUNTIFS(#REF!,$C14,#REF!,"APAccordo di servizio")</f>
        <v>#REF!</v>
      </c>
      <c r="N14" s="70" t="e">
        <f>COUNTIF(#REF!,$C14)-M14</f>
        <v>#REF!</v>
      </c>
      <c r="O14" s="69" t="e">
        <f>COUNTIFS(#REF!,$C14,#REF!,"APAccordo di servizio")</f>
        <v>#REF!</v>
      </c>
      <c r="P14" s="70" t="e">
        <f>COUNTIF(#REF!,$C14)-O14</f>
        <v>#REF!</v>
      </c>
    </row>
    <row r="15" spans="1:16" x14ac:dyDescent="0.25">
      <c r="A15" s="8" t="s">
        <v>60</v>
      </c>
      <c r="B15" s="1" t="s">
        <v>61</v>
      </c>
      <c r="C15" s="1" t="s">
        <v>62</v>
      </c>
      <c r="E15" s="68" t="s">
        <v>63</v>
      </c>
      <c r="F15" s="69" t="e">
        <f>COUNTIF(#REF!,$B15)</f>
        <v>#REF!</v>
      </c>
      <c r="G15" s="69" t="e">
        <f>COUNTIFS(#REF!,$B15,#REF!,"APConvenzione")</f>
        <v>#REF!</v>
      </c>
      <c r="H15" s="69" t="e">
        <f>COUNTIF(#REF!,$B15)-G15</f>
        <v>#REF!</v>
      </c>
      <c r="I15" s="69" t="e">
        <f>COUNTIFS(#REF!,A$14&amp;$B15)</f>
        <v>#REF!</v>
      </c>
      <c r="J15" s="69" t="e">
        <f>COUNTIFS(#REF!,A$15&amp;$B15)</f>
        <v>#REF!</v>
      </c>
      <c r="K15" s="69" t="e">
        <f>COUNTIFS(#REF!,A$16&amp;$B15)</f>
        <v>#REF!</v>
      </c>
      <c r="L15" s="69" t="e">
        <f>COUNTIF(#REF!,C15)</f>
        <v>#REF!</v>
      </c>
      <c r="M15" s="69" t="e">
        <f>COUNTIFS(#REF!,$C15,#REF!,"APAccordo di servizio")</f>
        <v>#REF!</v>
      </c>
      <c r="N15" s="70" t="e">
        <f>COUNTIF(#REF!,$C15)-M15</f>
        <v>#REF!</v>
      </c>
      <c r="O15" s="69" t="e">
        <f>COUNTIFS(#REF!,$C15,#REF!,"APAccordo di servizio")</f>
        <v>#REF!</v>
      </c>
      <c r="P15" s="70" t="e">
        <f>COUNTIF(#REF!,$C15)-O15</f>
        <v>#REF!</v>
      </c>
    </row>
    <row r="16" spans="1:16" x14ac:dyDescent="0.25">
      <c r="A16" s="8" t="s">
        <v>64</v>
      </c>
      <c r="B16" s="1" t="s">
        <v>65</v>
      </c>
      <c r="C16" s="1" t="s">
        <v>66</v>
      </c>
      <c r="E16" s="68" t="s">
        <v>67</v>
      </c>
      <c r="F16" s="69" t="e">
        <f>COUNTIF(#REF!,$B16)</f>
        <v>#REF!</v>
      </c>
      <c r="G16" s="69" t="e">
        <f>COUNTIFS(#REF!,$B16,#REF!,"APConvenzione")</f>
        <v>#REF!</v>
      </c>
      <c r="H16" s="69" t="e">
        <f>COUNTIF(#REF!,$B16)-G16</f>
        <v>#REF!</v>
      </c>
      <c r="I16" s="69" t="e">
        <f>COUNTIFS(#REF!,A$14&amp;$B16)</f>
        <v>#REF!</v>
      </c>
      <c r="J16" s="69" t="e">
        <f>COUNTIFS(#REF!,A$15&amp;$B16)</f>
        <v>#REF!</v>
      </c>
      <c r="K16" s="69" t="e">
        <f>COUNTIFS(#REF!,A$16&amp;$B16)</f>
        <v>#REF!</v>
      </c>
      <c r="L16" s="69" t="e">
        <f>COUNTIF(#REF!,C16)</f>
        <v>#REF!</v>
      </c>
      <c r="M16" s="69" t="e">
        <f>COUNTIFS(#REF!,$C16,#REF!,"APAccordo di servizio")</f>
        <v>#REF!</v>
      </c>
      <c r="N16" s="70" t="e">
        <f>COUNTIF(#REF!,$C16)-M16</f>
        <v>#REF!</v>
      </c>
      <c r="O16" s="69" t="e">
        <f>COUNTIFS(#REF!,$C16,#REF!,"APAccordo di servizio")</f>
        <v>#REF!</v>
      </c>
      <c r="P16" s="70" t="e">
        <f>COUNTIF(#REF!,$C16)-O16</f>
        <v>#REF!</v>
      </c>
    </row>
    <row r="17" spans="2:16" ht="15.75" thickBot="1" x14ac:dyDescent="0.3">
      <c r="B17" s="1" t="s">
        <v>68</v>
      </c>
      <c r="C17" s="1" t="s">
        <v>69</v>
      </c>
      <c r="E17" s="68" t="s">
        <v>70</v>
      </c>
      <c r="F17" s="69" t="e">
        <f>COUNTIF(#REF!,$B17)</f>
        <v>#REF!</v>
      </c>
      <c r="G17" s="69" t="e">
        <f>COUNTIFS(#REF!,$B17,#REF!,"APConvenzione")</f>
        <v>#REF!</v>
      </c>
      <c r="H17" s="69" t="e">
        <f>COUNTIF(#REF!,$B17)-G17</f>
        <v>#REF!</v>
      </c>
      <c r="I17" s="69" t="e">
        <f>COUNTIFS(#REF!,A$14&amp;$B17)</f>
        <v>#REF!</v>
      </c>
      <c r="J17" s="69" t="e">
        <f>COUNTIFS(#REF!,A$15&amp;$B17)</f>
        <v>#REF!</v>
      </c>
      <c r="K17" s="69" t="e">
        <f>COUNTIFS(#REF!,A$16&amp;$B17)</f>
        <v>#REF!</v>
      </c>
      <c r="L17" s="69" t="e">
        <f>COUNTIF(#REF!,C17)</f>
        <v>#REF!</v>
      </c>
      <c r="M17" s="69" t="e">
        <f>COUNTIFS(#REF!,$C17,#REF!,"APAccordo di servizio")</f>
        <v>#REF!</v>
      </c>
      <c r="N17" s="70" t="e">
        <f>COUNTIF(#REF!,$C17)-M17</f>
        <v>#REF!</v>
      </c>
      <c r="O17" s="69" t="e">
        <f>COUNTIFS(#REF!,$C17,#REF!,"APAccordo di servizio")</f>
        <v>#REF!</v>
      </c>
      <c r="P17" s="70" t="e">
        <f>COUNTIF(#REF!,$C17)-O17</f>
        <v>#REF!</v>
      </c>
    </row>
    <row r="18" spans="2:16" ht="15.75" thickBot="1" x14ac:dyDescent="0.3">
      <c r="E18" s="71" t="s">
        <v>71</v>
      </c>
      <c r="F18" s="72" t="e">
        <f t="shared" ref="F18:K18" si="0">SUM(F14:F17)</f>
        <v>#REF!</v>
      </c>
      <c r="G18" s="72" t="e">
        <f t="shared" si="0"/>
        <v>#REF!</v>
      </c>
      <c r="H18" s="72" t="e">
        <f t="shared" si="0"/>
        <v>#REF!</v>
      </c>
      <c r="I18" s="72" t="e">
        <f t="shared" si="0"/>
        <v>#REF!</v>
      </c>
      <c r="J18" s="72" t="e">
        <f t="shared" si="0"/>
        <v>#REF!</v>
      </c>
      <c r="K18" s="72" t="e">
        <f t="shared" si="0"/>
        <v>#REF!</v>
      </c>
      <c r="L18" s="73" t="e">
        <f>SUM(L14:L17)</f>
        <v>#REF!</v>
      </c>
      <c r="M18" s="73" t="e">
        <f t="shared" ref="M18:P18" si="1">SUM(M14:M17)</f>
        <v>#REF!</v>
      </c>
      <c r="N18" s="74" t="e">
        <f t="shared" si="1"/>
        <v>#REF!</v>
      </c>
      <c r="O18" s="73" t="e">
        <f t="shared" si="1"/>
        <v>#REF!</v>
      </c>
      <c r="P18" s="74" t="e">
        <f t="shared" si="1"/>
        <v>#REF!</v>
      </c>
    </row>
    <row r="19" spans="2:16" ht="13.35" customHeight="1" thickBot="1" x14ac:dyDescent="0.3">
      <c r="E19" s="75"/>
      <c r="F19" s="75"/>
    </row>
    <row r="20" spans="2:16" ht="13.35" customHeight="1" x14ac:dyDescent="0.25">
      <c r="E20" s="170" t="s">
        <v>72</v>
      </c>
      <c r="F20" s="140" t="s">
        <v>49</v>
      </c>
      <c r="G20" s="141"/>
      <c r="H20" s="141"/>
      <c r="I20" s="141"/>
      <c r="J20" s="141"/>
      <c r="K20" s="142"/>
      <c r="L20" s="143" t="s">
        <v>50</v>
      </c>
      <c r="M20" s="144"/>
      <c r="N20" s="144"/>
      <c r="O20" s="144"/>
      <c r="P20" s="145"/>
    </row>
    <row r="21" spans="2:16" ht="13.35" customHeight="1" x14ac:dyDescent="0.25">
      <c r="E21" s="171"/>
      <c r="F21" s="59" t="s">
        <v>41</v>
      </c>
      <c r="G21" s="146" t="s">
        <v>42</v>
      </c>
      <c r="H21" s="147"/>
      <c r="I21" s="148" t="s">
        <v>43</v>
      </c>
      <c r="J21" s="149"/>
      <c r="K21" s="150"/>
      <c r="L21" s="60" t="s">
        <v>41</v>
      </c>
      <c r="M21" s="151" t="s">
        <v>42</v>
      </c>
      <c r="N21" s="152"/>
      <c r="O21" s="153" t="s">
        <v>43</v>
      </c>
      <c r="P21" s="154"/>
    </row>
    <row r="22" spans="2:16" ht="45" x14ac:dyDescent="0.25">
      <c r="E22" s="172"/>
      <c r="F22" s="59"/>
      <c r="G22" s="61" t="s">
        <v>45</v>
      </c>
      <c r="H22" s="62" t="s">
        <v>51</v>
      </c>
      <c r="I22" s="63" t="s">
        <v>52</v>
      </c>
      <c r="J22" s="63" t="s">
        <v>53</v>
      </c>
      <c r="K22" s="76" t="s">
        <v>54</v>
      </c>
      <c r="L22" s="64"/>
      <c r="M22" s="65" t="s">
        <v>45</v>
      </c>
      <c r="N22" s="65" t="s">
        <v>51</v>
      </c>
      <c r="O22" s="66" t="s">
        <v>52</v>
      </c>
      <c r="P22" s="67" t="s">
        <v>55</v>
      </c>
    </row>
    <row r="23" spans="2:16" x14ac:dyDescent="0.25">
      <c r="B23" s="1" t="s">
        <v>57</v>
      </c>
      <c r="C23" s="1" t="s">
        <v>58</v>
      </c>
      <c r="E23" s="77" t="s">
        <v>59</v>
      </c>
      <c r="F23" s="69" t="e">
        <f>COUNTIF(#REF!,$B23)</f>
        <v>#REF!</v>
      </c>
      <c r="G23" s="69" t="e">
        <f>COUNTIFS(#REF!,$B23,#REF!,"APConvenzione")</f>
        <v>#REF!</v>
      </c>
      <c r="H23" s="69" t="e">
        <f>COUNTIF(#REF!,$B23)-G23</f>
        <v>#REF!</v>
      </c>
      <c r="I23" s="69" t="e">
        <f>COUNTIFS(#REF!,A$14&amp;$B23)</f>
        <v>#REF!</v>
      </c>
      <c r="J23" s="69" t="e">
        <f>COUNTIFS(#REF!,A$15&amp;$B23)</f>
        <v>#REF!</v>
      </c>
      <c r="K23" s="69" t="e">
        <f>COUNTIFS(#REF!,A$16&amp;$B23)</f>
        <v>#REF!</v>
      </c>
      <c r="L23" s="69" t="e">
        <f>COUNTIF(#REF!,C23)</f>
        <v>#REF!</v>
      </c>
      <c r="M23" s="69" t="e">
        <f>COUNTIFS(#REF!,$C23,#REF!,"APAccordo di servizio")</f>
        <v>#REF!</v>
      </c>
      <c r="N23" s="70" t="e">
        <f>COUNTIF(#REF!,$C23)-M23</f>
        <v>#REF!</v>
      </c>
      <c r="O23" s="69" t="e">
        <f>COUNTIFS(#REF!,$C23,#REF!,"APAccordo di servizio")</f>
        <v>#REF!</v>
      </c>
      <c r="P23" s="70" t="e">
        <f>COUNTIF(#REF!,$C23)-O23</f>
        <v>#REF!</v>
      </c>
    </row>
    <row r="24" spans="2:16" x14ac:dyDescent="0.25">
      <c r="B24" s="1" t="s">
        <v>61</v>
      </c>
      <c r="C24" s="1" t="s">
        <v>62</v>
      </c>
      <c r="E24" s="77" t="s">
        <v>63</v>
      </c>
      <c r="F24" s="69" t="e">
        <f>COUNTIF(#REF!,$B24)</f>
        <v>#REF!</v>
      </c>
      <c r="G24" s="69" t="e">
        <f>COUNTIFS(#REF!,$B24,#REF!,"APConvenzione")</f>
        <v>#REF!</v>
      </c>
      <c r="H24" s="69" t="e">
        <f>COUNTIF(#REF!,$B24)-G24</f>
        <v>#REF!</v>
      </c>
      <c r="I24" s="69" t="e">
        <f>COUNTIFS(#REF!,A$14&amp;$B24)</f>
        <v>#REF!</v>
      </c>
      <c r="J24" s="69" t="e">
        <f>COUNTIFS(#REF!,A$15&amp;$B24)</f>
        <v>#REF!</v>
      </c>
      <c r="K24" s="69" t="e">
        <f>COUNTIFS(#REF!,A$16&amp;$B24)</f>
        <v>#REF!</v>
      </c>
      <c r="L24" s="69" t="e">
        <f>COUNTIF(#REF!,C24)</f>
        <v>#REF!</v>
      </c>
      <c r="M24" s="69" t="e">
        <f>COUNTIFS(#REF!,$C24,#REF!,"APAccordo di servizio")</f>
        <v>#REF!</v>
      </c>
      <c r="N24" s="70" t="e">
        <f>COUNTIF(#REF!,$C24)-M24</f>
        <v>#REF!</v>
      </c>
      <c r="O24" s="69" t="e">
        <f>COUNTIFS(#REF!,$C24,#REF!,"APAccordo di servizio")</f>
        <v>#REF!</v>
      </c>
      <c r="P24" s="70" t="e">
        <f>COUNTIF(#REF!,$C24)-O24</f>
        <v>#REF!</v>
      </c>
    </row>
    <row r="25" spans="2:16" x14ac:dyDescent="0.25">
      <c r="B25" s="1" t="s">
        <v>65</v>
      </c>
      <c r="C25" s="1" t="s">
        <v>66</v>
      </c>
      <c r="E25" s="77" t="s">
        <v>67</v>
      </c>
      <c r="F25" s="69" t="e">
        <f>COUNTIF(#REF!,$B25)</f>
        <v>#REF!</v>
      </c>
      <c r="G25" s="69" t="e">
        <f>COUNTIFS(#REF!,$B25,#REF!,"APConvenzione")</f>
        <v>#REF!</v>
      </c>
      <c r="H25" s="69" t="e">
        <f>COUNTIF(#REF!,$B25)-G25</f>
        <v>#REF!</v>
      </c>
      <c r="I25" s="69" t="e">
        <f>COUNTIFS(#REF!,A$14&amp;$B25)</f>
        <v>#REF!</v>
      </c>
      <c r="J25" s="69" t="e">
        <f>COUNTIFS(#REF!,A$15&amp;$B25)</f>
        <v>#REF!</v>
      </c>
      <c r="K25" s="69" t="e">
        <f>COUNTIFS(#REF!,A$16&amp;$B25)</f>
        <v>#REF!</v>
      </c>
      <c r="L25" s="69" t="e">
        <f>COUNTIF(#REF!,C25)</f>
        <v>#REF!</v>
      </c>
      <c r="M25" s="69" t="e">
        <f>COUNTIFS(#REF!,$C25,#REF!,"APAccordo di servizio")</f>
        <v>#REF!</v>
      </c>
      <c r="N25" s="70" t="e">
        <f>COUNTIF(#REF!,$C25)-M25</f>
        <v>#REF!</v>
      </c>
      <c r="O25" s="69" t="e">
        <f>COUNTIFS(#REF!,$C25,#REF!,"APAccordo di servizio")</f>
        <v>#REF!</v>
      </c>
      <c r="P25" s="70" t="e">
        <f>COUNTIF(#REF!,$C25)-O25</f>
        <v>#REF!</v>
      </c>
    </row>
    <row r="26" spans="2:16" ht="15.75" thickBot="1" x14ac:dyDescent="0.3">
      <c r="B26" s="1" t="s">
        <v>68</v>
      </c>
      <c r="C26" s="1" t="s">
        <v>69</v>
      </c>
      <c r="E26" s="77" t="s">
        <v>70</v>
      </c>
      <c r="F26" s="69" t="e">
        <f>COUNTIF(#REF!,$B26)</f>
        <v>#REF!</v>
      </c>
      <c r="G26" s="69" t="e">
        <f>COUNTIFS(#REF!,$B26,#REF!,"APConvenzione")</f>
        <v>#REF!</v>
      </c>
      <c r="H26" s="69" t="e">
        <f>COUNTIF(#REF!,$B26)-G26</f>
        <v>#REF!</v>
      </c>
      <c r="I26" s="69" t="e">
        <f>COUNTIFS(#REF!,A$14&amp;$B26)</f>
        <v>#REF!</v>
      </c>
      <c r="J26" s="69" t="e">
        <f>COUNTIFS(#REF!,A$15&amp;$B26)</f>
        <v>#REF!</v>
      </c>
      <c r="K26" s="69" t="e">
        <f>COUNTIFS(#REF!,A$16&amp;$B26)</f>
        <v>#REF!</v>
      </c>
      <c r="L26" s="69" t="e">
        <f>COUNTIF(#REF!,C26)</f>
        <v>#REF!</v>
      </c>
      <c r="M26" s="69" t="e">
        <f>COUNTIFS(#REF!,$C26,#REF!,"APAccordo di servizio")</f>
        <v>#REF!</v>
      </c>
      <c r="N26" s="70" t="e">
        <f>COUNTIF(#REF!,$C26)-M26</f>
        <v>#REF!</v>
      </c>
      <c r="O26" s="69" t="e">
        <f>COUNTIFS(#REF!,$C26,#REF!,"APAccordo di servizio")</f>
        <v>#REF!</v>
      </c>
      <c r="P26" s="70" t="e">
        <f>COUNTIF(#REF!,$C26)-O26</f>
        <v>#REF!</v>
      </c>
    </row>
    <row r="27" spans="2:16" ht="15.75" thickBot="1" x14ac:dyDescent="0.3">
      <c r="E27" s="78" t="s">
        <v>71</v>
      </c>
      <c r="F27" s="72" t="e">
        <f t="shared" ref="F27:K27" si="2">SUM(F23:F26)</f>
        <v>#REF!</v>
      </c>
      <c r="G27" s="72" t="e">
        <f t="shared" si="2"/>
        <v>#REF!</v>
      </c>
      <c r="H27" s="72" t="e">
        <f t="shared" si="2"/>
        <v>#REF!</v>
      </c>
      <c r="I27" s="72" t="e">
        <f t="shared" si="2"/>
        <v>#REF!</v>
      </c>
      <c r="J27" s="72" t="e">
        <f t="shared" si="2"/>
        <v>#REF!</v>
      </c>
      <c r="K27" s="72" t="e">
        <f t="shared" si="2"/>
        <v>#REF!</v>
      </c>
      <c r="L27" s="73" t="e">
        <f>SUM(L23:L26)</f>
        <v>#REF!</v>
      </c>
      <c r="M27" s="73" t="e">
        <f t="shared" ref="M27:P27" si="3">SUM(M23:M26)</f>
        <v>#REF!</v>
      </c>
      <c r="N27" s="74" t="e">
        <f t="shared" si="3"/>
        <v>#REF!</v>
      </c>
      <c r="O27" s="73" t="e">
        <f t="shared" si="3"/>
        <v>#REF!</v>
      </c>
      <c r="P27" s="74" t="e">
        <f t="shared" si="3"/>
        <v>#REF!</v>
      </c>
    </row>
    <row r="28" spans="2:16" ht="15.75" thickBot="1" x14ac:dyDescent="0.3">
      <c r="I28" s="3"/>
      <c r="J28" s="3"/>
      <c r="K28" s="3"/>
      <c r="L28" s="3"/>
    </row>
    <row r="29" spans="2:16" x14ac:dyDescent="0.25">
      <c r="E29" s="173" t="s">
        <v>73</v>
      </c>
      <c r="F29" s="140" t="s">
        <v>49</v>
      </c>
      <c r="G29" s="141"/>
      <c r="H29" s="141"/>
      <c r="I29" s="141"/>
      <c r="J29" s="141"/>
      <c r="K29" s="142"/>
    </row>
    <row r="30" spans="2:16" x14ac:dyDescent="0.25">
      <c r="E30" s="174"/>
      <c r="F30" s="59" t="s">
        <v>41</v>
      </c>
      <c r="G30" s="146" t="s">
        <v>42</v>
      </c>
      <c r="H30" s="147"/>
      <c r="I30" s="148" t="s">
        <v>43</v>
      </c>
      <c r="J30" s="149"/>
      <c r="K30" s="150"/>
    </row>
    <row r="31" spans="2:16" ht="45" x14ac:dyDescent="0.25">
      <c r="E31" s="175"/>
      <c r="F31" s="59"/>
      <c r="G31" s="61" t="s">
        <v>45</v>
      </c>
      <c r="H31" s="62" t="s">
        <v>51</v>
      </c>
      <c r="I31" s="63" t="s">
        <v>52</v>
      </c>
      <c r="J31" s="63" t="s">
        <v>53</v>
      </c>
      <c r="K31" s="76" t="s">
        <v>54</v>
      </c>
      <c r="M31"/>
      <c r="N31"/>
      <c r="O31"/>
      <c r="P31" s="79"/>
    </row>
    <row r="32" spans="2:16" x14ac:dyDescent="0.25">
      <c r="B32" s="1" t="s">
        <v>57</v>
      </c>
      <c r="C32" s="1" t="s">
        <v>58</v>
      </c>
      <c r="E32" s="80" t="s">
        <v>59</v>
      </c>
      <c r="F32" s="69" t="e">
        <f>COUNTIF(#REF!,$B32)</f>
        <v>#REF!</v>
      </c>
      <c r="G32" s="69" t="e">
        <f>COUNTIFS(#REF!,$B32,#REF!,"APConvenzione")</f>
        <v>#REF!</v>
      </c>
      <c r="H32" s="69" t="e">
        <f>COUNTIF(#REF!,$B32)-G32</f>
        <v>#REF!</v>
      </c>
      <c r="I32" s="69" t="e">
        <f>COUNTIFS(#REF!,A$14&amp;$B32)</f>
        <v>#REF!</v>
      </c>
      <c r="J32" s="69" t="e">
        <f>COUNTIFS(#REF!,A$15&amp;$B32)</f>
        <v>#REF!</v>
      </c>
      <c r="K32" s="70" t="e">
        <f>COUNTIFS(#REF!,A$16&amp;$B32)</f>
        <v>#REF!</v>
      </c>
      <c r="M32"/>
      <c r="N32"/>
      <c r="O32"/>
    </row>
    <row r="33" spans="2:16" x14ac:dyDescent="0.25">
      <c r="B33" s="1" t="s">
        <v>61</v>
      </c>
      <c r="C33" s="1" t="s">
        <v>62</v>
      </c>
      <c r="E33" s="80" t="s">
        <v>63</v>
      </c>
      <c r="F33" s="69" t="e">
        <f>COUNTIF(#REF!,$B33)</f>
        <v>#REF!</v>
      </c>
      <c r="G33" s="69" t="e">
        <f>COUNTIFS(#REF!,$B33,#REF!,"APConvenzione")</f>
        <v>#REF!</v>
      </c>
      <c r="H33" s="69" t="e">
        <f>COUNTIF(#REF!,$B33)-G33</f>
        <v>#REF!</v>
      </c>
      <c r="I33" s="69" t="e">
        <f>COUNTIFS(#REF!,A$14&amp;$B33)</f>
        <v>#REF!</v>
      </c>
      <c r="J33" s="69" t="e">
        <f>COUNTIFS(#REF!,A$15&amp;$B33)</f>
        <v>#REF!</v>
      </c>
      <c r="K33" s="70" t="e">
        <f>COUNTIFS(#REF!,A$16&amp;$B33)</f>
        <v>#REF!</v>
      </c>
      <c r="M33"/>
      <c r="N33"/>
      <c r="O33"/>
    </row>
    <row r="34" spans="2:16" x14ac:dyDescent="0.25">
      <c r="B34" s="1" t="s">
        <v>65</v>
      </c>
      <c r="C34" s="1" t="s">
        <v>66</v>
      </c>
      <c r="E34" s="80" t="s">
        <v>67</v>
      </c>
      <c r="F34" s="69" t="e">
        <f>COUNTIF(#REF!,$B34)</f>
        <v>#REF!</v>
      </c>
      <c r="G34" s="69" t="e">
        <f>COUNTIFS(#REF!,$B34,#REF!,"APConvenzione")</f>
        <v>#REF!</v>
      </c>
      <c r="H34" s="69" t="e">
        <f>COUNTIF(#REF!,$B34)-G34</f>
        <v>#REF!</v>
      </c>
      <c r="I34" s="69" t="e">
        <f>COUNTIFS(#REF!,A$14&amp;$B34)</f>
        <v>#REF!</v>
      </c>
      <c r="J34" s="69" t="e">
        <f>COUNTIFS(#REF!,A$15&amp;$B34)</f>
        <v>#REF!</v>
      </c>
      <c r="K34" s="70" t="e">
        <f>COUNTIFS(#REF!,A$16&amp;$B34)</f>
        <v>#REF!</v>
      </c>
      <c r="M34"/>
      <c r="N34"/>
      <c r="O34"/>
    </row>
    <row r="35" spans="2:16" ht="15.75" thickBot="1" x14ac:dyDescent="0.3">
      <c r="B35" s="1" t="s">
        <v>68</v>
      </c>
      <c r="C35" s="1" t="s">
        <v>69</v>
      </c>
      <c r="E35" s="80" t="s">
        <v>70</v>
      </c>
      <c r="F35" s="69" t="e">
        <f>COUNTIF(#REF!,$B35)</f>
        <v>#REF!</v>
      </c>
      <c r="G35" s="69" t="e">
        <f>COUNTIFS(#REF!,$B35,#REF!,"APConvenzione")</f>
        <v>#REF!</v>
      </c>
      <c r="H35" s="69" t="e">
        <f>COUNTIF(#REF!,$B35)-G35</f>
        <v>#REF!</v>
      </c>
      <c r="I35" s="69" t="e">
        <f>COUNTIFS(#REF!,A$14&amp;$B35)</f>
        <v>#REF!</v>
      </c>
      <c r="J35" s="69" t="e">
        <f>COUNTIFS(#REF!,A$15&amp;$B35)</f>
        <v>#REF!</v>
      </c>
      <c r="K35" s="70" t="e">
        <f>COUNTIFS(#REF!,A$16&amp;$B35)</f>
        <v>#REF!</v>
      </c>
      <c r="M35"/>
      <c r="N35"/>
      <c r="O35"/>
      <c r="P35" s="81"/>
    </row>
    <row r="36" spans="2:16" ht="15.75" thickBot="1" x14ac:dyDescent="0.3">
      <c r="E36" s="82" t="s">
        <v>71</v>
      </c>
      <c r="F36" s="72" t="e">
        <f t="shared" ref="F36:K36" si="4">SUM(F32:F35)</f>
        <v>#REF!</v>
      </c>
      <c r="G36" s="72" t="e">
        <f t="shared" si="4"/>
        <v>#REF!</v>
      </c>
      <c r="H36" s="72" t="e">
        <f t="shared" si="4"/>
        <v>#REF!</v>
      </c>
      <c r="I36" s="72" t="e">
        <f t="shared" si="4"/>
        <v>#REF!</v>
      </c>
      <c r="J36" s="72" t="e">
        <f t="shared" si="4"/>
        <v>#REF!</v>
      </c>
      <c r="K36" s="72" t="e">
        <f t="shared" si="4"/>
        <v>#REF!</v>
      </c>
      <c r="M36"/>
      <c r="N36"/>
      <c r="O36"/>
    </row>
    <row r="37" spans="2:16" ht="15.75" thickBot="1" x14ac:dyDescent="0.3">
      <c r="E37" s="83"/>
      <c r="F37" s="83"/>
    </row>
    <row r="38" spans="2:16" x14ac:dyDescent="0.25">
      <c r="E38" s="155" t="s">
        <v>74</v>
      </c>
      <c r="F38" s="140" t="s">
        <v>49</v>
      </c>
      <c r="G38" s="141"/>
      <c r="H38" s="141"/>
      <c r="I38" s="141"/>
      <c r="J38" s="141"/>
      <c r="K38" s="142"/>
      <c r="L38" s="143" t="s">
        <v>50</v>
      </c>
      <c r="M38" s="144"/>
      <c r="N38" s="144"/>
      <c r="O38" s="144"/>
      <c r="P38" s="145"/>
    </row>
    <row r="39" spans="2:16" x14ac:dyDescent="0.25">
      <c r="E39" s="156"/>
      <c r="F39" s="59" t="s">
        <v>41</v>
      </c>
      <c r="G39" s="146" t="s">
        <v>42</v>
      </c>
      <c r="H39" s="147"/>
      <c r="I39" s="148" t="s">
        <v>43</v>
      </c>
      <c r="J39" s="149"/>
      <c r="K39" s="150"/>
      <c r="L39" s="60" t="s">
        <v>41</v>
      </c>
      <c r="M39" s="151" t="s">
        <v>42</v>
      </c>
      <c r="N39" s="152"/>
      <c r="O39" s="153" t="s">
        <v>43</v>
      </c>
      <c r="P39" s="154"/>
    </row>
    <row r="40" spans="2:16" ht="45" x14ac:dyDescent="0.25">
      <c r="E40" s="157"/>
      <c r="F40" s="59"/>
      <c r="G40" s="61" t="s">
        <v>45</v>
      </c>
      <c r="H40" s="62" t="s">
        <v>51</v>
      </c>
      <c r="I40" s="63" t="s">
        <v>52</v>
      </c>
      <c r="J40" s="63" t="s">
        <v>53</v>
      </c>
      <c r="K40" s="76" t="s">
        <v>54</v>
      </c>
      <c r="L40" s="64"/>
      <c r="M40" s="65" t="s">
        <v>45</v>
      </c>
      <c r="N40" s="65" t="s">
        <v>51</v>
      </c>
      <c r="O40" s="66" t="s">
        <v>52</v>
      </c>
      <c r="P40" s="67" t="s">
        <v>55</v>
      </c>
    </row>
    <row r="41" spans="2:16" x14ac:dyDescent="0.25">
      <c r="B41" s="1" t="s">
        <v>57</v>
      </c>
      <c r="C41" s="1" t="s">
        <v>58</v>
      </c>
      <c r="E41" s="84" t="s">
        <v>59</v>
      </c>
      <c r="F41" s="69" t="e">
        <f>COUNTIF(#REF!,B41)</f>
        <v>#REF!</v>
      </c>
      <c r="G41" s="69" t="e">
        <f>COUNTIFS(#REF!,$B41,#REF!,"APconvenzione")</f>
        <v>#REF!</v>
      </c>
      <c r="H41" s="69" t="e">
        <f>COUNTIF(#REF!,$B41)-G41</f>
        <v>#REF!</v>
      </c>
      <c r="I41" s="69" t="e">
        <f>COUNTIFS(#REF!,A$14&amp;$B41)</f>
        <v>#REF!</v>
      </c>
      <c r="J41" s="69" t="e">
        <f>COUNTIFS(#REF!,A$15&amp;$B41)</f>
        <v>#REF!</v>
      </c>
      <c r="K41" s="70" t="e">
        <f>COUNTIFS(#REF!,A$16&amp;$B41)</f>
        <v>#REF!</v>
      </c>
      <c r="L41" s="69" t="e">
        <f>COUNTIF(#REF!,C41)</f>
        <v>#REF!</v>
      </c>
      <c r="M41" s="70" t="e">
        <f>COUNTIFS(#REF!,$C41,#REF!,"APAccordo di servizio")</f>
        <v>#REF!</v>
      </c>
      <c r="N41" s="70" t="e">
        <f>COUNTIF(#REF!,$C41)-M41</f>
        <v>#REF!</v>
      </c>
      <c r="O41" s="70" t="e">
        <f>COUNTIFS(#REF!,$C41,#REF!,"APAccordo di servizio")</f>
        <v>#REF!</v>
      </c>
      <c r="P41" s="70" t="e">
        <f>COUNTIF(#REF!,$C41)-O41</f>
        <v>#REF!</v>
      </c>
    </row>
    <row r="42" spans="2:16" x14ac:dyDescent="0.25">
      <c r="B42" s="1" t="s">
        <v>61</v>
      </c>
      <c r="C42" s="1" t="s">
        <v>62</v>
      </c>
      <c r="E42" s="84" t="s">
        <v>63</v>
      </c>
      <c r="F42" s="69" t="e">
        <f>COUNTIF(#REF!,B42)</f>
        <v>#REF!</v>
      </c>
      <c r="G42" s="69" t="e">
        <f>COUNTIFS(#REF!,$B42,#REF!,"APconvenzione")</f>
        <v>#REF!</v>
      </c>
      <c r="H42" s="69" t="e">
        <f>COUNTIF(#REF!,$B42)-G42</f>
        <v>#REF!</v>
      </c>
      <c r="I42" s="69" t="e">
        <f>COUNTIFS(#REF!,A$14&amp;$B42)</f>
        <v>#REF!</v>
      </c>
      <c r="J42" s="69" t="e">
        <f>COUNTIFS(#REF!,A$15&amp;$B42)</f>
        <v>#REF!</v>
      </c>
      <c r="K42" s="70" t="e">
        <f>COUNTIFS(#REF!,A$16&amp;$B42)</f>
        <v>#REF!</v>
      </c>
      <c r="L42" s="69" t="e">
        <f>COUNTIF(#REF!,C42)</f>
        <v>#REF!</v>
      </c>
      <c r="M42" s="70" t="e">
        <f>COUNTIFS(#REF!,$C42,#REF!,"APAccordo di servizio")</f>
        <v>#REF!</v>
      </c>
      <c r="N42" s="70" t="e">
        <f>COUNTIF(#REF!,$C42)-M42</f>
        <v>#REF!</v>
      </c>
      <c r="O42" s="70" t="e">
        <f>COUNTIFS(#REF!,$C42,#REF!,"APAccordo di servizio")</f>
        <v>#REF!</v>
      </c>
      <c r="P42" s="70" t="e">
        <f>COUNTIF(#REF!,$C42)-O42</f>
        <v>#REF!</v>
      </c>
    </row>
    <row r="43" spans="2:16" x14ac:dyDescent="0.25">
      <c r="B43" s="1" t="s">
        <v>65</v>
      </c>
      <c r="C43" s="1" t="s">
        <v>66</v>
      </c>
      <c r="E43" s="84" t="s">
        <v>67</v>
      </c>
      <c r="F43" s="69" t="e">
        <f>COUNTIF(#REF!,B43)</f>
        <v>#REF!</v>
      </c>
      <c r="G43" s="69" t="e">
        <f>COUNTIFS(#REF!,$B43,#REF!,"APconvenzione")</f>
        <v>#REF!</v>
      </c>
      <c r="H43" s="69" t="e">
        <f>COUNTIF(#REF!,$B43)-G43</f>
        <v>#REF!</v>
      </c>
      <c r="I43" s="69" t="e">
        <f>COUNTIFS(#REF!,A$14&amp;$B43)</f>
        <v>#REF!</v>
      </c>
      <c r="J43" s="69" t="e">
        <f>COUNTIFS(#REF!,A$15&amp;$B43)</f>
        <v>#REF!</v>
      </c>
      <c r="K43" s="70" t="e">
        <f>COUNTIFS(#REF!,A$16&amp;$B43)</f>
        <v>#REF!</v>
      </c>
      <c r="L43" s="69" t="e">
        <f>COUNTIF(#REF!,C43)</f>
        <v>#REF!</v>
      </c>
      <c r="M43" s="70" t="e">
        <f>COUNTIFS(#REF!,$C43,#REF!,"APAccordo di servizio")</f>
        <v>#REF!</v>
      </c>
      <c r="N43" s="70" t="e">
        <f>COUNTIF(#REF!,$C43)-M43</f>
        <v>#REF!</v>
      </c>
      <c r="O43" s="70" t="e">
        <f>COUNTIFS(#REF!,$C43,#REF!,"APAccordo di servizio")</f>
        <v>#REF!</v>
      </c>
      <c r="P43" s="70" t="e">
        <f>COUNTIF(#REF!,$C43)-O43</f>
        <v>#REF!</v>
      </c>
    </row>
    <row r="44" spans="2:16" ht="15.75" thickBot="1" x14ac:dyDescent="0.3">
      <c r="B44" s="1" t="s">
        <v>68</v>
      </c>
      <c r="C44" s="1" t="s">
        <v>69</v>
      </c>
      <c r="E44" s="84" t="s">
        <v>70</v>
      </c>
      <c r="F44" s="69" t="e">
        <f>COUNTIF(#REF!,B44)</f>
        <v>#REF!</v>
      </c>
      <c r="G44" s="69" t="e">
        <f>COUNTIFS(#REF!,$B44,#REF!,"APconvenzione")</f>
        <v>#REF!</v>
      </c>
      <c r="H44" s="69" t="e">
        <f>COUNTIF(#REF!,$B44)-G44</f>
        <v>#REF!</v>
      </c>
      <c r="I44" s="69" t="e">
        <f>COUNTIFS(#REF!,A$14&amp;$B44)</f>
        <v>#REF!</v>
      </c>
      <c r="J44" s="69" t="e">
        <f>COUNTIFS(#REF!,A$15&amp;$B44)</f>
        <v>#REF!</v>
      </c>
      <c r="K44" s="70" t="e">
        <f>COUNTIFS(#REF!,A$16&amp;$B44)</f>
        <v>#REF!</v>
      </c>
      <c r="L44" s="69" t="e">
        <f>COUNTIF(#REF!,C44)</f>
        <v>#REF!</v>
      </c>
      <c r="M44" s="70" t="e">
        <f>COUNTIFS(#REF!,$C44,#REF!,"APAccordo di servizio")</f>
        <v>#REF!</v>
      </c>
      <c r="N44" s="70" t="e">
        <f>COUNTIF(#REF!,$C44)-M44</f>
        <v>#REF!</v>
      </c>
      <c r="O44" s="70" t="e">
        <f>COUNTIFS(#REF!,$C44,#REF!,"APAccordo di servizio")</f>
        <v>#REF!</v>
      </c>
      <c r="P44" s="70" t="e">
        <f>COUNTIF(#REF!,$C44)-O44</f>
        <v>#REF!</v>
      </c>
    </row>
    <row r="45" spans="2:16" ht="15.6" customHeight="1" thickBot="1" x14ac:dyDescent="0.3">
      <c r="E45" s="85" t="s">
        <v>71</v>
      </c>
      <c r="F45" s="72" t="e">
        <f>SUM(F41:F44)</f>
        <v>#REF!</v>
      </c>
      <c r="G45" s="72" t="e">
        <f t="shared" ref="G45:H45" si="5">SUM(G41:G44)</f>
        <v>#REF!</v>
      </c>
      <c r="H45" s="72" t="e">
        <f t="shared" si="5"/>
        <v>#REF!</v>
      </c>
      <c r="I45" s="72" t="e">
        <f>SUM(I41:I44)</f>
        <v>#REF!</v>
      </c>
      <c r="J45" s="72" t="e">
        <f>SUM(J41:J44)</f>
        <v>#REF!</v>
      </c>
      <c r="K45" s="72" t="e">
        <f>SUM(K41:K44)</f>
        <v>#REF!</v>
      </c>
      <c r="L45" s="73" t="e">
        <f>SUM(L41:L44)</f>
        <v>#REF!</v>
      </c>
      <c r="M45" s="74" t="e">
        <f>SUM(M41:M44)</f>
        <v>#REF!</v>
      </c>
      <c r="N45" s="74" t="e">
        <f t="shared" ref="N45:P45" si="6">SUM(N41:N44)</f>
        <v>#REF!</v>
      </c>
      <c r="O45" s="74" t="e">
        <f t="shared" si="6"/>
        <v>#REF!</v>
      </c>
      <c r="P45" s="74" t="e">
        <f t="shared" si="6"/>
        <v>#REF!</v>
      </c>
    </row>
    <row r="46" spans="2:16" ht="15.6" customHeight="1" thickBot="1" x14ac:dyDescent="0.3">
      <c r="E46" s="86"/>
      <c r="F46" s="86"/>
      <c r="G46" s="79"/>
      <c r="H46" s="79"/>
      <c r="I46" s="79"/>
      <c r="J46" s="79"/>
      <c r="K46" s="79"/>
      <c r="L46" s="79"/>
      <c r="M46" s="79"/>
      <c r="N46" s="79"/>
    </row>
    <row r="47" spans="2:16" x14ac:dyDescent="0.25">
      <c r="E47" s="137" t="s">
        <v>75</v>
      </c>
      <c r="F47" s="140" t="s">
        <v>49</v>
      </c>
      <c r="G47" s="141"/>
      <c r="H47" s="141"/>
      <c r="I47" s="141"/>
      <c r="J47" s="141"/>
      <c r="K47" s="142"/>
      <c r="L47" s="143" t="s">
        <v>50</v>
      </c>
      <c r="M47" s="144"/>
      <c r="N47" s="144"/>
      <c r="O47" s="144"/>
      <c r="P47" s="145"/>
    </row>
    <row r="48" spans="2:16" x14ac:dyDescent="0.25">
      <c r="E48" s="138"/>
      <c r="F48" s="59" t="s">
        <v>41</v>
      </c>
      <c r="G48" s="146" t="s">
        <v>42</v>
      </c>
      <c r="H48" s="147"/>
      <c r="I48" s="148" t="s">
        <v>43</v>
      </c>
      <c r="J48" s="149"/>
      <c r="K48" s="150"/>
      <c r="L48" s="60" t="s">
        <v>41</v>
      </c>
      <c r="M48" s="151" t="s">
        <v>42</v>
      </c>
      <c r="N48" s="152"/>
      <c r="O48" s="153" t="s">
        <v>43</v>
      </c>
      <c r="P48" s="154"/>
    </row>
    <row r="49" spans="2:16" ht="45" x14ac:dyDescent="0.25">
      <c r="E49" s="139"/>
      <c r="F49" s="59"/>
      <c r="G49" s="61" t="s">
        <v>45</v>
      </c>
      <c r="H49" s="62" t="s">
        <v>51</v>
      </c>
      <c r="I49" s="63" t="s">
        <v>52</v>
      </c>
      <c r="J49" s="63" t="s">
        <v>53</v>
      </c>
      <c r="K49" s="76" t="s">
        <v>54</v>
      </c>
      <c r="L49" s="64"/>
      <c r="M49" s="65" t="s">
        <v>45</v>
      </c>
      <c r="N49" s="65" t="s">
        <v>51</v>
      </c>
      <c r="O49" s="66" t="s">
        <v>52</v>
      </c>
      <c r="P49" s="67" t="s">
        <v>55</v>
      </c>
    </row>
    <row r="50" spans="2:16" x14ac:dyDescent="0.25">
      <c r="B50" s="1" t="s">
        <v>57</v>
      </c>
      <c r="C50" s="1" t="s">
        <v>58</v>
      </c>
      <c r="E50" s="103" t="s">
        <v>59</v>
      </c>
      <c r="F50" s="69" t="e">
        <f>COUNTIF(#REF!,B50)</f>
        <v>#REF!</v>
      </c>
      <c r="G50" s="69" t="e">
        <f>COUNTIFS(#REF!,$B50,#REF!,"APconvenzione")</f>
        <v>#REF!</v>
      </c>
      <c r="H50" s="69" t="e">
        <f>COUNTIF(#REF!,$B50)-G50</f>
        <v>#REF!</v>
      </c>
      <c r="I50" s="69" t="e">
        <f>COUNTIFS(#REF!,A$14&amp;$B50)</f>
        <v>#REF!</v>
      </c>
      <c r="J50" s="69" t="e">
        <f>COUNTIFS(#REF!,A$15&amp;$B50)</f>
        <v>#REF!</v>
      </c>
      <c r="K50" s="70" t="e">
        <f>COUNTIFS(#REF!,A$16&amp;$B50)</f>
        <v>#REF!</v>
      </c>
      <c r="L50" s="69" t="e">
        <f>COUNTIF(#REF!,C50)</f>
        <v>#REF!</v>
      </c>
      <c r="M50" s="70" t="e">
        <f>COUNTIFS(#REF!,$C50,#REF!,"APAccordo di servizio")</f>
        <v>#REF!</v>
      </c>
      <c r="N50" s="70" t="e">
        <f>COUNTIF(#REF!,$C50)-M50</f>
        <v>#REF!</v>
      </c>
      <c r="O50" s="70" t="e">
        <f>COUNTIFS(#REF!,$C50,#REF!,"APAccordo di servizio")</f>
        <v>#REF!</v>
      </c>
      <c r="P50" s="70" t="e">
        <f>COUNTIF(#REF!,$C50)-O50</f>
        <v>#REF!</v>
      </c>
    </row>
    <row r="51" spans="2:16" x14ac:dyDescent="0.25">
      <c r="B51" s="1" t="s">
        <v>61</v>
      </c>
      <c r="C51" s="1" t="s">
        <v>62</v>
      </c>
      <c r="E51" s="103" t="s">
        <v>63</v>
      </c>
      <c r="F51" s="69" t="e">
        <f>COUNTIF(#REF!,B51)</f>
        <v>#REF!</v>
      </c>
      <c r="G51" s="69" t="e">
        <f>COUNTIFS(#REF!,$B51,#REF!,"APconvenzione")</f>
        <v>#REF!</v>
      </c>
      <c r="H51" s="69" t="e">
        <f>COUNTIF(#REF!,$B51)-G51</f>
        <v>#REF!</v>
      </c>
      <c r="I51" s="69" t="e">
        <f>COUNTIFS(#REF!,A$14&amp;$B51)</f>
        <v>#REF!</v>
      </c>
      <c r="J51" s="69" t="e">
        <f>COUNTIFS(#REF!,A$15&amp;$B51)</f>
        <v>#REF!</v>
      </c>
      <c r="K51" s="70" t="e">
        <f>COUNTIFS(#REF!,A$16&amp;$B51)</f>
        <v>#REF!</v>
      </c>
      <c r="L51" s="69" t="e">
        <f>COUNTIF(#REF!,C51)</f>
        <v>#REF!</v>
      </c>
      <c r="M51" s="70" t="e">
        <f>COUNTIFS(#REF!,$C51,#REF!,"APAccordo di servizio")</f>
        <v>#REF!</v>
      </c>
      <c r="N51" s="70" t="e">
        <f>COUNTIF(#REF!,$C51)-M51</f>
        <v>#REF!</v>
      </c>
      <c r="O51" s="70" t="e">
        <f>COUNTIFS(#REF!,$C51,#REF!,"APAccordo di servizio")</f>
        <v>#REF!</v>
      </c>
      <c r="P51" s="70" t="e">
        <f>COUNTIF(#REF!,$C51)-O51</f>
        <v>#REF!</v>
      </c>
    </row>
    <row r="52" spans="2:16" x14ac:dyDescent="0.25">
      <c r="B52" s="1" t="s">
        <v>65</v>
      </c>
      <c r="C52" s="1" t="s">
        <v>66</v>
      </c>
      <c r="E52" s="103" t="s">
        <v>67</v>
      </c>
      <c r="F52" s="69" t="e">
        <f>COUNTIF(#REF!,B52)</f>
        <v>#REF!</v>
      </c>
      <c r="G52" s="69" t="e">
        <f>COUNTIFS(#REF!,$B52,#REF!,"APconvenzione")</f>
        <v>#REF!</v>
      </c>
      <c r="H52" s="69" t="e">
        <f>COUNTIF(#REF!,$B52)-G52</f>
        <v>#REF!</v>
      </c>
      <c r="I52" s="69" t="e">
        <f>COUNTIFS(#REF!,A$14&amp;$B52)</f>
        <v>#REF!</v>
      </c>
      <c r="J52" s="69" t="e">
        <f>COUNTIFS(#REF!,A$15&amp;$B52)</f>
        <v>#REF!</v>
      </c>
      <c r="K52" s="70" t="e">
        <f>COUNTIFS(#REF!,A$16&amp;$B52)</f>
        <v>#REF!</v>
      </c>
      <c r="L52" s="69" t="e">
        <f>COUNTIF(#REF!,C52)</f>
        <v>#REF!</v>
      </c>
      <c r="M52" s="70" t="e">
        <f>COUNTIFS(#REF!,$C52,#REF!,"APAccordo di servizio")</f>
        <v>#REF!</v>
      </c>
      <c r="N52" s="70" t="e">
        <f>COUNTIF(#REF!,$C52)-M52</f>
        <v>#REF!</v>
      </c>
      <c r="O52" s="70" t="e">
        <f>COUNTIFS(#REF!,$C52,#REF!,"APAccordo di servizio")</f>
        <v>#REF!</v>
      </c>
      <c r="P52" s="70" t="e">
        <f>COUNTIF(#REF!,$C52)-O52</f>
        <v>#REF!</v>
      </c>
    </row>
    <row r="53" spans="2:16" ht="15.75" thickBot="1" x14ac:dyDescent="0.3">
      <c r="B53" s="1" t="s">
        <v>68</v>
      </c>
      <c r="C53" s="1" t="s">
        <v>69</v>
      </c>
      <c r="E53" s="103" t="s">
        <v>70</v>
      </c>
      <c r="F53" s="69" t="e">
        <f>COUNTIF(#REF!,B53)</f>
        <v>#REF!</v>
      </c>
      <c r="G53" s="69" t="e">
        <f>COUNTIFS(#REF!,$B53,#REF!,"APconvenzione")</f>
        <v>#REF!</v>
      </c>
      <c r="H53" s="69" t="e">
        <f>COUNTIF(#REF!,$B53)-G53</f>
        <v>#REF!</v>
      </c>
      <c r="I53" s="69" t="e">
        <f>COUNTIFS(#REF!,A$14&amp;$B53)</f>
        <v>#REF!</v>
      </c>
      <c r="J53" s="69" t="e">
        <f>COUNTIFS(#REF!,A$15&amp;$B53)</f>
        <v>#REF!</v>
      </c>
      <c r="K53" s="70" t="e">
        <f>COUNTIFS(#REF!,A$16&amp;$B53)</f>
        <v>#REF!</v>
      </c>
      <c r="L53" s="69" t="e">
        <f>COUNTIF(#REF!,C53)</f>
        <v>#REF!</v>
      </c>
      <c r="M53" s="70" t="e">
        <f>COUNTIFS(#REF!,$C53,#REF!,"APAccordo di servizio")</f>
        <v>#REF!</v>
      </c>
      <c r="N53" s="70" t="e">
        <f>COUNTIF(#REF!,$C53)-M53</f>
        <v>#REF!</v>
      </c>
      <c r="O53" s="70" t="e">
        <f>COUNTIFS(#REF!,$C53,#REF!,"APAccordo di servizio")</f>
        <v>#REF!</v>
      </c>
      <c r="P53" s="70" t="e">
        <f>COUNTIF(#REF!,$C53)-O53</f>
        <v>#REF!</v>
      </c>
    </row>
    <row r="54" spans="2:16" ht="15.6" customHeight="1" thickBot="1" x14ac:dyDescent="0.3">
      <c r="E54" s="104" t="s">
        <v>71</v>
      </c>
      <c r="F54" s="72" t="e">
        <f>SUM(F50:F53)</f>
        <v>#REF!</v>
      </c>
      <c r="G54" s="72" t="e">
        <f t="shared" ref="G54:H54" si="7">SUM(G50:G53)</f>
        <v>#REF!</v>
      </c>
      <c r="H54" s="72" t="e">
        <f t="shared" si="7"/>
        <v>#REF!</v>
      </c>
      <c r="I54" s="72" t="e">
        <f>SUM(I50:I53)</f>
        <v>#REF!</v>
      </c>
      <c r="J54" s="72" t="e">
        <f>SUM(J50:J53)</f>
        <v>#REF!</v>
      </c>
      <c r="K54" s="72" t="e">
        <f>SUM(K50:K53)</f>
        <v>#REF!</v>
      </c>
      <c r="L54" s="73" t="e">
        <f>SUM(L50:L53)</f>
        <v>#REF!</v>
      </c>
      <c r="M54" s="74" t="e">
        <f>SUM(M50:M53)</f>
        <v>#REF!</v>
      </c>
      <c r="N54" s="74" t="e">
        <f t="shared" ref="N54:P54" si="8">SUM(N50:N53)</f>
        <v>#REF!</v>
      </c>
      <c r="O54" s="74" t="e">
        <f t="shared" si="8"/>
        <v>#REF!</v>
      </c>
      <c r="P54" s="74" t="e">
        <f t="shared" si="8"/>
        <v>#REF!</v>
      </c>
    </row>
    <row r="55" spans="2:16" ht="15.6" customHeight="1" thickBot="1" x14ac:dyDescent="0.3">
      <c r="E55" s="86"/>
      <c r="F55" s="86"/>
      <c r="G55" s="79"/>
      <c r="H55" s="79"/>
      <c r="I55" s="79"/>
      <c r="J55" s="79"/>
      <c r="K55" s="79"/>
      <c r="L55" s="79"/>
      <c r="M55" s="79"/>
      <c r="N55" s="79"/>
    </row>
    <row r="56" spans="2:16" x14ac:dyDescent="0.25">
      <c r="E56" s="167" t="s">
        <v>76</v>
      </c>
      <c r="F56" s="140" t="s">
        <v>49</v>
      </c>
      <c r="G56" s="141"/>
      <c r="H56" s="141"/>
      <c r="I56" s="141"/>
      <c r="J56" s="141"/>
      <c r="K56" s="142"/>
      <c r="L56" s="143" t="s">
        <v>50</v>
      </c>
      <c r="M56" s="144"/>
      <c r="N56" s="144"/>
      <c r="O56" s="144"/>
      <c r="P56" s="145"/>
    </row>
    <row r="57" spans="2:16" x14ac:dyDescent="0.25">
      <c r="E57" s="168"/>
      <c r="F57" s="59" t="s">
        <v>41</v>
      </c>
      <c r="G57" s="146" t="s">
        <v>42</v>
      </c>
      <c r="H57" s="147"/>
      <c r="I57" s="148" t="s">
        <v>43</v>
      </c>
      <c r="J57" s="149"/>
      <c r="K57" s="150"/>
      <c r="L57" s="60" t="s">
        <v>41</v>
      </c>
      <c r="M57" s="151" t="s">
        <v>42</v>
      </c>
      <c r="N57" s="152"/>
      <c r="O57" s="153" t="s">
        <v>43</v>
      </c>
      <c r="P57" s="154"/>
    </row>
    <row r="58" spans="2:16" ht="45" x14ac:dyDescent="0.25">
      <c r="E58" s="169"/>
      <c r="F58" s="59"/>
      <c r="G58" s="61" t="s">
        <v>45</v>
      </c>
      <c r="H58" s="62" t="s">
        <v>51</v>
      </c>
      <c r="I58" s="63" t="s">
        <v>52</v>
      </c>
      <c r="J58" s="63" t="s">
        <v>53</v>
      </c>
      <c r="K58" s="76" t="s">
        <v>54</v>
      </c>
      <c r="L58" s="64"/>
      <c r="M58" s="65" t="s">
        <v>45</v>
      </c>
      <c r="N58" s="65" t="s">
        <v>51</v>
      </c>
      <c r="O58" s="66" t="s">
        <v>52</v>
      </c>
      <c r="P58" s="67" t="s">
        <v>55</v>
      </c>
    </row>
    <row r="59" spans="2:16" x14ac:dyDescent="0.25">
      <c r="B59" s="1" t="s">
        <v>57</v>
      </c>
      <c r="C59" s="1" t="s">
        <v>58</v>
      </c>
      <c r="E59" s="108" t="s">
        <v>59</v>
      </c>
      <c r="F59" s="69" t="e">
        <f>COUNTIF(#REF!,B59)</f>
        <v>#REF!</v>
      </c>
      <c r="G59" s="69" t="e">
        <f>COUNTIFS(#REF!,$B59,#REF!,"APconvenzione")</f>
        <v>#REF!</v>
      </c>
      <c r="H59" s="69" t="e">
        <f>COUNTIF(#REF!,$B59)-G59</f>
        <v>#REF!</v>
      </c>
      <c r="I59" s="69" t="e">
        <f>COUNTIFS(#REF!,A$14&amp;$B59)</f>
        <v>#REF!</v>
      </c>
      <c r="J59" s="69" t="e">
        <f>COUNTIFS(#REF!,A$15&amp;$B59)</f>
        <v>#REF!</v>
      </c>
      <c r="K59" s="70" t="e">
        <f>COUNTIFS(#REF!,A$16&amp;$B59)</f>
        <v>#REF!</v>
      </c>
      <c r="L59" s="69" t="e">
        <f>COUNTIF(#REF!,C59)</f>
        <v>#REF!</v>
      </c>
      <c r="M59" s="70" t="e">
        <f>COUNTIFS(#REF!,$C59,#REF!,"APAccordo di servizio")</f>
        <v>#REF!</v>
      </c>
      <c r="N59" s="70" t="e">
        <f>COUNTIF(#REF!,$C59)-M59</f>
        <v>#REF!</v>
      </c>
      <c r="O59" s="70" t="e">
        <f>COUNTIFS(#REF!,$C59,#REF!,"APAccordo di servizio")</f>
        <v>#REF!</v>
      </c>
      <c r="P59" s="70" t="e">
        <f>COUNTIF(#REF!,$C59)-O59</f>
        <v>#REF!</v>
      </c>
    </row>
    <row r="60" spans="2:16" x14ac:dyDescent="0.25">
      <c r="B60" s="1" t="s">
        <v>61</v>
      </c>
      <c r="C60" s="1" t="s">
        <v>62</v>
      </c>
      <c r="E60" s="108" t="s">
        <v>63</v>
      </c>
      <c r="F60" s="69" t="e">
        <f>COUNTIF(#REF!,B60)</f>
        <v>#REF!</v>
      </c>
      <c r="G60" s="69" t="e">
        <f>COUNTIFS(#REF!,$B60,#REF!,"APconvenzione")</f>
        <v>#REF!</v>
      </c>
      <c r="H60" s="69" t="e">
        <f>COUNTIF(#REF!,$B60)-G60</f>
        <v>#REF!</v>
      </c>
      <c r="I60" s="69" t="e">
        <f>COUNTIFS(#REF!,A$14&amp;$B60)</f>
        <v>#REF!</v>
      </c>
      <c r="J60" s="69" t="e">
        <f>COUNTIFS(#REF!,A$15&amp;$B60)</f>
        <v>#REF!</v>
      </c>
      <c r="K60" s="70" t="e">
        <f>COUNTIFS(#REF!,A$16&amp;$B60)</f>
        <v>#REF!</v>
      </c>
      <c r="L60" s="69" t="e">
        <f>COUNTIF(#REF!,C60)</f>
        <v>#REF!</v>
      </c>
      <c r="M60" s="70" t="e">
        <f>COUNTIFS(#REF!,$C60,#REF!,"APAccordo di servizio")</f>
        <v>#REF!</v>
      </c>
      <c r="N60" s="70" t="e">
        <f>COUNTIF(#REF!,$C60)-M60</f>
        <v>#REF!</v>
      </c>
      <c r="O60" s="70" t="e">
        <f>COUNTIFS(#REF!,$C60,#REF!,"APAccordo di servizio")</f>
        <v>#REF!</v>
      </c>
      <c r="P60" s="70" t="e">
        <f>COUNTIF(#REF!,$C60)-O60</f>
        <v>#REF!</v>
      </c>
    </row>
    <row r="61" spans="2:16" x14ac:dyDescent="0.25">
      <c r="B61" s="1" t="s">
        <v>65</v>
      </c>
      <c r="C61" s="1" t="s">
        <v>66</v>
      </c>
      <c r="E61" s="108" t="s">
        <v>67</v>
      </c>
      <c r="F61" s="69" t="e">
        <f>COUNTIF(#REF!,B61)</f>
        <v>#REF!</v>
      </c>
      <c r="G61" s="69" t="e">
        <f>COUNTIFS(#REF!,$B61,#REF!,"APconvenzione")</f>
        <v>#REF!</v>
      </c>
      <c r="H61" s="69" t="e">
        <f>COUNTIF(#REF!,$B61)-G61</f>
        <v>#REF!</v>
      </c>
      <c r="I61" s="69" t="e">
        <f>COUNTIFS(#REF!,A$14&amp;$B61)</f>
        <v>#REF!</v>
      </c>
      <c r="J61" s="69" t="e">
        <f>COUNTIFS(#REF!,A$15&amp;$B61)</f>
        <v>#REF!</v>
      </c>
      <c r="K61" s="70" t="e">
        <f>COUNTIFS(#REF!,A$16&amp;$B61)</f>
        <v>#REF!</v>
      </c>
      <c r="L61" s="69" t="e">
        <f>COUNTIF(#REF!,C61)</f>
        <v>#REF!</v>
      </c>
      <c r="M61" s="70" t="e">
        <f>COUNTIFS(#REF!,$C61,#REF!,"APAccordo di servizio")</f>
        <v>#REF!</v>
      </c>
      <c r="N61" s="70" t="e">
        <f>COUNTIF(#REF!,$C61)-M61</f>
        <v>#REF!</v>
      </c>
      <c r="O61" s="70" t="e">
        <f>COUNTIFS(#REF!,$C61,#REF!,"APAccordo di servizio")</f>
        <v>#REF!</v>
      </c>
      <c r="P61" s="70" t="e">
        <f>COUNTIF(#REF!,$C61)-O61</f>
        <v>#REF!</v>
      </c>
    </row>
    <row r="62" spans="2:16" ht="15.75" thickBot="1" x14ac:dyDescent="0.3">
      <c r="B62" s="1" t="s">
        <v>68</v>
      </c>
      <c r="C62" s="1" t="s">
        <v>69</v>
      </c>
      <c r="E62" s="108" t="s">
        <v>70</v>
      </c>
      <c r="F62" s="69" t="e">
        <f>COUNTIF(#REF!,B62)</f>
        <v>#REF!</v>
      </c>
      <c r="G62" s="69" t="e">
        <f>COUNTIFS(#REF!,$B62,#REF!,"APconvenzione")</f>
        <v>#REF!</v>
      </c>
      <c r="H62" s="69" t="e">
        <f>COUNTIF(#REF!,$B62)-G62</f>
        <v>#REF!</v>
      </c>
      <c r="I62" s="69" t="e">
        <f>COUNTIFS(#REF!,A$14&amp;$B62)</f>
        <v>#REF!</v>
      </c>
      <c r="J62" s="69" t="e">
        <f>COUNTIFS(#REF!,A$15&amp;$B62)</f>
        <v>#REF!</v>
      </c>
      <c r="K62" s="70" t="e">
        <f>COUNTIFS(#REF!,A$16&amp;$B62)</f>
        <v>#REF!</v>
      </c>
      <c r="L62" s="69" t="e">
        <f>COUNTIF(#REF!,C62)</f>
        <v>#REF!</v>
      </c>
      <c r="M62" s="70" t="e">
        <f>COUNTIFS(#REF!,$C62,#REF!,"APAccordo di servizio")</f>
        <v>#REF!</v>
      </c>
      <c r="N62" s="70" t="e">
        <f>COUNTIF(#REF!,$C62)-M62</f>
        <v>#REF!</v>
      </c>
      <c r="O62" s="70" t="e">
        <f>COUNTIFS(#REF!,$C62,#REF!,"APAccordo di servizio")</f>
        <v>#REF!</v>
      </c>
      <c r="P62" s="70" t="e">
        <f>COUNTIF(#REF!,$C62)-O62</f>
        <v>#REF!</v>
      </c>
    </row>
    <row r="63" spans="2:16" ht="15.6" customHeight="1" thickBot="1" x14ac:dyDescent="0.3">
      <c r="E63" s="109" t="s">
        <v>71</v>
      </c>
      <c r="F63" s="72" t="e">
        <f>SUM(F59:F62)</f>
        <v>#REF!</v>
      </c>
      <c r="G63" s="72" t="e">
        <f t="shared" ref="G63:H63" si="9">SUM(G59:G62)</f>
        <v>#REF!</v>
      </c>
      <c r="H63" s="72" t="e">
        <f t="shared" si="9"/>
        <v>#REF!</v>
      </c>
      <c r="I63" s="72" t="e">
        <f>SUM(I59:I62)</f>
        <v>#REF!</v>
      </c>
      <c r="J63" s="72" t="e">
        <f>SUM(J59:J62)</f>
        <v>#REF!</v>
      </c>
      <c r="K63" s="72" t="e">
        <f>SUM(K59:K62)</f>
        <v>#REF!</v>
      </c>
      <c r="L63" s="73" t="e">
        <f>SUM(L59:L62)</f>
        <v>#REF!</v>
      </c>
      <c r="M63" s="74" t="e">
        <f>SUM(M59:M62)</f>
        <v>#REF!</v>
      </c>
      <c r="N63" s="74" t="e">
        <f t="shared" ref="N63:P63" si="10">SUM(N59:N62)</f>
        <v>#REF!</v>
      </c>
      <c r="O63" s="74" t="e">
        <f t="shared" si="10"/>
        <v>#REF!</v>
      </c>
      <c r="P63" s="74" t="e">
        <f t="shared" si="10"/>
        <v>#REF!</v>
      </c>
    </row>
    <row r="64" spans="2:16" ht="15.6" customHeight="1" x14ac:dyDescent="0.25">
      <c r="E64" s="86"/>
      <c r="F64" s="86"/>
      <c r="G64" s="79"/>
      <c r="H64" s="79"/>
      <c r="I64" s="79"/>
      <c r="J64" s="79"/>
      <c r="K64" s="79"/>
      <c r="L64" s="79"/>
      <c r="M64" s="79"/>
      <c r="N64" s="79"/>
    </row>
    <row r="65" spans="5:16" ht="15.6" customHeight="1" thickBot="1" x14ac:dyDescent="0.3">
      <c r="E65" s="86"/>
      <c r="F65" s="86"/>
      <c r="G65" s="79"/>
      <c r="H65" s="79"/>
      <c r="I65" s="79"/>
      <c r="J65" s="79"/>
      <c r="K65" s="79"/>
      <c r="L65" s="79"/>
      <c r="M65" s="79"/>
      <c r="N65" s="79"/>
    </row>
    <row r="66" spans="5:16" x14ac:dyDescent="0.25">
      <c r="E66" s="120" t="s">
        <v>71</v>
      </c>
      <c r="F66" s="122" t="s">
        <v>49</v>
      </c>
      <c r="G66" s="123"/>
      <c r="H66" s="123"/>
      <c r="I66" s="123"/>
      <c r="J66" s="123"/>
      <c r="K66" s="124"/>
      <c r="L66" s="125" t="s">
        <v>50</v>
      </c>
      <c r="M66" s="126"/>
      <c r="N66" s="126"/>
      <c r="O66" s="126"/>
      <c r="P66" s="127"/>
    </row>
    <row r="67" spans="5:16" x14ac:dyDescent="0.25">
      <c r="E67" s="121"/>
      <c r="F67" s="87" t="s">
        <v>41</v>
      </c>
      <c r="G67" s="128" t="s">
        <v>42</v>
      </c>
      <c r="H67" s="129"/>
      <c r="I67" s="130" t="s">
        <v>43</v>
      </c>
      <c r="J67" s="131"/>
      <c r="K67" s="132"/>
      <c r="L67" s="88" t="s">
        <v>41</v>
      </c>
      <c r="M67" s="133" t="s">
        <v>42</v>
      </c>
      <c r="N67" s="134"/>
      <c r="O67" s="135" t="s">
        <v>43</v>
      </c>
      <c r="P67" s="136"/>
    </row>
    <row r="68" spans="5:16" ht="45" x14ac:dyDescent="0.25">
      <c r="E68" s="121"/>
      <c r="F68" s="87"/>
      <c r="G68" s="89" t="s">
        <v>45</v>
      </c>
      <c r="H68" s="90" t="s">
        <v>51</v>
      </c>
      <c r="I68" s="91" t="s">
        <v>52</v>
      </c>
      <c r="J68" s="91" t="s">
        <v>53</v>
      </c>
      <c r="K68" s="87" t="s">
        <v>54</v>
      </c>
      <c r="L68" s="88"/>
      <c r="M68" s="92" t="s">
        <v>45</v>
      </c>
      <c r="N68" s="92" t="s">
        <v>51</v>
      </c>
      <c r="O68" s="93" t="s">
        <v>52</v>
      </c>
      <c r="P68" s="94" t="s">
        <v>55</v>
      </c>
    </row>
    <row r="69" spans="5:16" x14ac:dyDescent="0.25">
      <c r="E69" s="95" t="s">
        <v>59</v>
      </c>
      <c r="F69" s="96" t="e">
        <f t="shared" ref="F69:P69" si="11">F41+F32+F23+F14+F50</f>
        <v>#REF!</v>
      </c>
      <c r="G69" s="96" t="e">
        <f t="shared" si="11"/>
        <v>#REF!</v>
      </c>
      <c r="H69" s="96" t="e">
        <f t="shared" si="11"/>
        <v>#REF!</v>
      </c>
      <c r="I69" s="96" t="e">
        <f t="shared" si="11"/>
        <v>#REF!</v>
      </c>
      <c r="J69" s="96" t="e">
        <f t="shared" si="11"/>
        <v>#REF!</v>
      </c>
      <c r="K69" s="96" t="e">
        <f t="shared" si="11"/>
        <v>#REF!</v>
      </c>
      <c r="L69" s="96" t="e">
        <f t="shared" si="11"/>
        <v>#REF!</v>
      </c>
      <c r="M69" s="96" t="e">
        <f t="shared" si="11"/>
        <v>#REF!</v>
      </c>
      <c r="N69" s="96" t="e">
        <f t="shared" si="11"/>
        <v>#REF!</v>
      </c>
      <c r="O69" s="96" t="e">
        <f t="shared" si="11"/>
        <v>#REF!</v>
      </c>
      <c r="P69" s="96" t="e">
        <f t="shared" si="11"/>
        <v>#REF!</v>
      </c>
    </row>
    <row r="70" spans="5:16" x14ac:dyDescent="0.25">
      <c r="E70" s="95" t="s">
        <v>63</v>
      </c>
      <c r="F70" s="96" t="e">
        <f>F42+F33+F24+F15+F51</f>
        <v>#REF!</v>
      </c>
      <c r="G70" s="96" t="e">
        <f t="shared" ref="G70:P70" si="12">G42+G33+G24+G15+G51</f>
        <v>#REF!</v>
      </c>
      <c r="H70" s="96" t="e">
        <f t="shared" si="12"/>
        <v>#REF!</v>
      </c>
      <c r="I70" s="96" t="e">
        <f t="shared" si="12"/>
        <v>#REF!</v>
      </c>
      <c r="J70" s="96" t="e">
        <f t="shared" si="12"/>
        <v>#REF!</v>
      </c>
      <c r="K70" s="96" t="e">
        <f t="shared" si="12"/>
        <v>#REF!</v>
      </c>
      <c r="L70" s="96" t="e">
        <f t="shared" si="12"/>
        <v>#REF!</v>
      </c>
      <c r="M70" s="96" t="e">
        <f t="shared" si="12"/>
        <v>#REF!</v>
      </c>
      <c r="N70" s="96" t="e">
        <f t="shared" si="12"/>
        <v>#REF!</v>
      </c>
      <c r="O70" s="96" t="e">
        <f t="shared" si="12"/>
        <v>#REF!</v>
      </c>
      <c r="P70" s="96" t="e">
        <f t="shared" si="12"/>
        <v>#REF!</v>
      </c>
    </row>
    <row r="71" spans="5:16" x14ac:dyDescent="0.25">
      <c r="E71" s="95" t="s">
        <v>67</v>
      </c>
      <c r="F71" s="96" t="e">
        <f>F43+F34+F25+F16+F52</f>
        <v>#REF!</v>
      </c>
      <c r="G71" s="96" t="e">
        <f t="shared" ref="G71:P71" si="13">G43+G34+G25+G16+G52</f>
        <v>#REF!</v>
      </c>
      <c r="H71" s="96" t="e">
        <f t="shared" si="13"/>
        <v>#REF!</v>
      </c>
      <c r="I71" s="96" t="e">
        <f t="shared" si="13"/>
        <v>#REF!</v>
      </c>
      <c r="J71" s="96" t="e">
        <f t="shared" si="13"/>
        <v>#REF!</v>
      </c>
      <c r="K71" s="96" t="e">
        <f t="shared" si="13"/>
        <v>#REF!</v>
      </c>
      <c r="L71" s="96" t="e">
        <f t="shared" si="13"/>
        <v>#REF!</v>
      </c>
      <c r="M71" s="96" t="e">
        <f t="shared" si="13"/>
        <v>#REF!</v>
      </c>
      <c r="N71" s="96" t="e">
        <f t="shared" si="13"/>
        <v>#REF!</v>
      </c>
      <c r="O71" s="96" t="e">
        <f t="shared" si="13"/>
        <v>#REF!</v>
      </c>
      <c r="P71" s="96" t="e">
        <f t="shared" si="13"/>
        <v>#REF!</v>
      </c>
    </row>
    <row r="72" spans="5:16" ht="15.75" thickBot="1" x14ac:dyDescent="0.3">
      <c r="E72" s="95" t="s">
        <v>70</v>
      </c>
      <c r="F72" s="96" t="e">
        <f>F44+F35+F26+F17+F53</f>
        <v>#REF!</v>
      </c>
      <c r="G72" s="96" t="e">
        <f t="shared" ref="G72:P72" si="14">G44+G35+G26+G17+G53</f>
        <v>#REF!</v>
      </c>
      <c r="H72" s="96" t="e">
        <f t="shared" si="14"/>
        <v>#REF!</v>
      </c>
      <c r="I72" s="96" t="e">
        <f t="shared" si="14"/>
        <v>#REF!</v>
      </c>
      <c r="J72" s="96" t="e">
        <f t="shared" si="14"/>
        <v>#REF!</v>
      </c>
      <c r="K72" s="96" t="e">
        <f t="shared" si="14"/>
        <v>#REF!</v>
      </c>
      <c r="L72" s="96" t="e">
        <f t="shared" si="14"/>
        <v>#REF!</v>
      </c>
      <c r="M72" s="96" t="e">
        <f t="shared" si="14"/>
        <v>#REF!</v>
      </c>
      <c r="N72" s="96" t="e">
        <f t="shared" si="14"/>
        <v>#REF!</v>
      </c>
      <c r="O72" s="96" t="e">
        <f t="shared" si="14"/>
        <v>#REF!</v>
      </c>
      <c r="P72" s="96" t="e">
        <f t="shared" si="14"/>
        <v>#REF!</v>
      </c>
    </row>
    <row r="73" spans="5:16" ht="15.75" thickBot="1" x14ac:dyDescent="0.3">
      <c r="E73" s="97" t="s">
        <v>71</v>
      </c>
      <c r="F73" s="98" t="e">
        <f>SUM(F69:F72)</f>
        <v>#REF!</v>
      </c>
      <c r="G73" s="98" t="e">
        <f t="shared" ref="G73:P73" si="15">SUM(G69:G72)</f>
        <v>#REF!</v>
      </c>
      <c r="H73" s="98" t="e">
        <f t="shared" si="15"/>
        <v>#REF!</v>
      </c>
      <c r="I73" s="98" t="e">
        <f t="shared" si="15"/>
        <v>#REF!</v>
      </c>
      <c r="J73" s="99" t="e">
        <f t="shared" si="15"/>
        <v>#REF!</v>
      </c>
      <c r="K73" s="99" t="e">
        <f t="shared" si="15"/>
        <v>#REF!</v>
      </c>
      <c r="L73" s="100" t="e">
        <f t="shared" si="15"/>
        <v>#REF!</v>
      </c>
      <c r="M73" s="101" t="e">
        <f t="shared" si="15"/>
        <v>#REF!</v>
      </c>
      <c r="N73" s="101" t="e">
        <f t="shared" si="15"/>
        <v>#REF!</v>
      </c>
      <c r="O73" s="101" t="e">
        <f t="shared" si="15"/>
        <v>#REF!</v>
      </c>
      <c r="P73" s="101" t="e">
        <f t="shared" si="15"/>
        <v>#REF!</v>
      </c>
    </row>
  </sheetData>
  <mergeCells count="48">
    <mergeCell ref="L20:P20"/>
    <mergeCell ref="M21:N21"/>
    <mergeCell ref="O21:P21"/>
    <mergeCell ref="E56:E58"/>
    <mergeCell ref="F56:K56"/>
    <mergeCell ref="L56:P56"/>
    <mergeCell ref="G57:H57"/>
    <mergeCell ref="I57:K57"/>
    <mergeCell ref="M57:N57"/>
    <mergeCell ref="O57:P57"/>
    <mergeCell ref="E20:E22"/>
    <mergeCell ref="F20:K20"/>
    <mergeCell ref="G21:H21"/>
    <mergeCell ref="I21:K21"/>
    <mergeCell ref="E29:E31"/>
    <mergeCell ref="F29:K29"/>
    <mergeCell ref="F2:I2"/>
    <mergeCell ref="L2:O2"/>
    <mergeCell ref="E11:E13"/>
    <mergeCell ref="F11:K11"/>
    <mergeCell ref="L11:P11"/>
    <mergeCell ref="G12:H12"/>
    <mergeCell ref="I12:K12"/>
    <mergeCell ref="M12:N12"/>
    <mergeCell ref="O12:P12"/>
    <mergeCell ref="G30:H30"/>
    <mergeCell ref="I30:K30"/>
    <mergeCell ref="E38:E40"/>
    <mergeCell ref="F38:K38"/>
    <mergeCell ref="L38:P38"/>
    <mergeCell ref="G39:H39"/>
    <mergeCell ref="I39:K39"/>
    <mergeCell ref="M39:N39"/>
    <mergeCell ref="O39:P39"/>
    <mergeCell ref="E47:E49"/>
    <mergeCell ref="F47:K47"/>
    <mergeCell ref="L47:P47"/>
    <mergeCell ref="G48:H48"/>
    <mergeCell ref="I48:K48"/>
    <mergeCell ref="M48:N48"/>
    <mergeCell ref="O48:P48"/>
    <mergeCell ref="E66:E68"/>
    <mergeCell ref="F66:K66"/>
    <mergeCell ref="L66:P66"/>
    <mergeCell ref="G67:H67"/>
    <mergeCell ref="I67:K67"/>
    <mergeCell ref="M67:N67"/>
    <mergeCell ref="O67:P67"/>
  </mergeCells>
  <pageMargins left="0.7" right="0.7" top="0.75" bottom="0.75" header="0.3" footer="0.3"/>
  <pageSetup scale="70" orientation="portrait" horizontalDpi="300" verticalDpi="3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51663-3243-4F0A-99C7-FFCBD0BF14BB}">
  <sheetPr>
    <pageSetUpPr fitToPage="1"/>
  </sheetPr>
  <dimension ref="A1:K73"/>
  <sheetViews>
    <sheetView showGridLines="0" tabSelected="1" zoomScale="60" zoomScaleNormal="60" workbookViewId="0">
      <pane xSplit="4" ySplit="1" topLeftCell="E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ColWidth="8.5703125" defaultRowHeight="15" x14ac:dyDescent="0.25"/>
  <cols>
    <col min="1" max="1" width="20.42578125" style="3" hidden="1" customWidth="1"/>
    <col min="2" max="2" width="15.7109375" style="3" customWidth="1"/>
    <col min="3" max="3" width="16.28515625" style="3" customWidth="1"/>
    <col min="4" max="4" width="56.42578125" style="1" customWidth="1"/>
    <col min="5" max="5" width="21.5703125" style="3" customWidth="1"/>
    <col min="6" max="8" width="22.42578125" style="3" customWidth="1"/>
    <col min="9" max="9" width="18.7109375" style="3" bestFit="1" customWidth="1"/>
    <col min="10" max="10" width="17.28515625" style="3" hidden="1" customWidth="1"/>
    <col min="11" max="11" width="29.140625" style="3" customWidth="1"/>
    <col min="12" max="16384" width="8.5703125" style="1"/>
  </cols>
  <sheetData>
    <row r="1" spans="1:11" s="114" customFormat="1" ht="78" customHeight="1" x14ac:dyDescent="0.25">
      <c r="A1" s="113" t="s">
        <v>207</v>
      </c>
      <c r="B1" s="112" t="s">
        <v>208</v>
      </c>
      <c r="C1" s="112" t="s">
        <v>82</v>
      </c>
      <c r="D1" s="112" t="s">
        <v>83</v>
      </c>
      <c r="E1" s="112" t="s">
        <v>209</v>
      </c>
      <c r="F1" s="112" t="s">
        <v>210</v>
      </c>
      <c r="G1" s="112" t="s">
        <v>211</v>
      </c>
      <c r="H1" s="112" t="s">
        <v>212</v>
      </c>
      <c r="I1" s="112" t="s">
        <v>84</v>
      </c>
      <c r="J1" s="113" t="s">
        <v>213</v>
      </c>
      <c r="K1" s="112" t="s">
        <v>214</v>
      </c>
    </row>
    <row r="2" spans="1:11" ht="36" customHeight="1" x14ac:dyDescent="0.25">
      <c r="A2" s="117" t="s">
        <v>48</v>
      </c>
      <c r="B2" s="105">
        <v>471</v>
      </c>
      <c r="C2" s="115" t="s">
        <v>91</v>
      </c>
      <c r="D2" s="116" t="s">
        <v>92</v>
      </c>
      <c r="E2" s="115" t="s">
        <v>223</v>
      </c>
      <c r="F2" s="118">
        <v>45162</v>
      </c>
      <c r="G2" s="118">
        <v>45366</v>
      </c>
      <c r="H2" s="118">
        <v>45427</v>
      </c>
      <c r="I2" s="106" t="s">
        <v>224</v>
      </c>
      <c r="J2" s="116" t="e">
        <f>+IF(_xlfn.XLOOKUP($B2,#REF!,#REF!)=0,"-",_xlfn.XLOOKUP($B2,#REF!,#REF!))</f>
        <v>#REF!</v>
      </c>
      <c r="K2" s="119" t="s">
        <v>215</v>
      </c>
    </row>
    <row r="3" spans="1:11" ht="36" customHeight="1" x14ac:dyDescent="0.25">
      <c r="A3" s="117" t="s">
        <v>48</v>
      </c>
      <c r="B3" s="105">
        <v>521</v>
      </c>
      <c r="C3" s="115" t="s">
        <v>225</v>
      </c>
      <c r="D3" s="116" t="s">
        <v>85</v>
      </c>
      <c r="E3" s="115" t="s">
        <v>226</v>
      </c>
      <c r="F3" s="118">
        <v>44551</v>
      </c>
      <c r="G3" s="118">
        <v>45195</v>
      </c>
      <c r="H3" s="118" t="s">
        <v>80</v>
      </c>
      <c r="I3" s="106" t="s">
        <v>117</v>
      </c>
      <c r="J3" s="116" t="e">
        <f>+IF(_xlfn.XLOOKUP($B3,#REF!,#REF!)=0,"-",_xlfn.XLOOKUP($B3,#REF!,#REF!))</f>
        <v>#REF!</v>
      </c>
      <c r="K3" s="7"/>
    </row>
    <row r="4" spans="1:11" ht="36" customHeight="1" x14ac:dyDescent="0.25">
      <c r="A4" s="117" t="s">
        <v>48</v>
      </c>
      <c r="B4" s="105">
        <v>522</v>
      </c>
      <c r="C4" s="115" t="s">
        <v>225</v>
      </c>
      <c r="D4" s="116" t="s">
        <v>125</v>
      </c>
      <c r="E4" s="115" t="s">
        <v>227</v>
      </c>
      <c r="F4" s="118" t="s">
        <v>81</v>
      </c>
      <c r="G4" s="118" t="s">
        <v>126</v>
      </c>
      <c r="H4" s="118" t="s">
        <v>126</v>
      </c>
      <c r="I4" s="106" t="s">
        <v>117</v>
      </c>
      <c r="J4" s="116" t="e">
        <f>+IF(_xlfn.XLOOKUP($B4,#REF!,#REF!)=0,"-",_xlfn.XLOOKUP($B4,#REF!,#REF!))</f>
        <v>#REF!</v>
      </c>
      <c r="K4" s="7"/>
    </row>
    <row r="5" spans="1:11" ht="36" customHeight="1" x14ac:dyDescent="0.25">
      <c r="A5" s="117" t="s">
        <v>48</v>
      </c>
      <c r="B5" s="105">
        <v>553</v>
      </c>
      <c r="C5" s="115" t="s">
        <v>225</v>
      </c>
      <c r="D5" s="116" t="s">
        <v>86</v>
      </c>
      <c r="E5" s="115" t="s">
        <v>226</v>
      </c>
      <c r="F5" s="118">
        <v>44917</v>
      </c>
      <c r="G5" s="118">
        <v>45370</v>
      </c>
      <c r="H5" s="118" t="s">
        <v>80</v>
      </c>
      <c r="I5" s="106" t="s">
        <v>117</v>
      </c>
      <c r="J5" s="116" t="e">
        <f>+IF(_xlfn.XLOOKUP($B5,#REF!,#REF!)=0,"-",_xlfn.XLOOKUP($B5,#REF!,#REF!))</f>
        <v>#REF!</v>
      </c>
      <c r="K5" s="7"/>
    </row>
    <row r="6" spans="1:11" ht="36" customHeight="1" x14ac:dyDescent="0.25">
      <c r="A6" s="117" t="s">
        <v>48</v>
      </c>
      <c r="B6" s="105">
        <v>558</v>
      </c>
      <c r="C6" s="115" t="s">
        <v>94</v>
      </c>
      <c r="D6" s="116" t="s">
        <v>95</v>
      </c>
      <c r="E6" s="115" t="s">
        <v>223</v>
      </c>
      <c r="F6" s="118">
        <v>45105</v>
      </c>
      <c r="G6" s="118">
        <v>45236</v>
      </c>
      <c r="H6" s="118">
        <v>45327</v>
      </c>
      <c r="I6" s="106" t="s">
        <v>224</v>
      </c>
      <c r="J6" s="116" t="e">
        <f>+IF(_xlfn.XLOOKUP($B6,#REF!,#REF!)=0,"-",_xlfn.XLOOKUP($B6,#REF!,#REF!))</f>
        <v>#REF!</v>
      </c>
      <c r="K6" s="119" t="s">
        <v>215</v>
      </c>
    </row>
    <row r="7" spans="1:11" ht="36" customHeight="1" x14ac:dyDescent="0.25">
      <c r="A7" s="117" t="s">
        <v>48</v>
      </c>
      <c r="B7" s="105">
        <v>560</v>
      </c>
      <c r="C7" s="115" t="s">
        <v>127</v>
      </c>
      <c r="D7" s="116" t="s">
        <v>128</v>
      </c>
      <c r="E7" s="115" t="s">
        <v>227</v>
      </c>
      <c r="F7" s="118" t="s">
        <v>80</v>
      </c>
      <c r="G7" s="118" t="s">
        <v>129</v>
      </c>
      <c r="H7" s="118" t="s">
        <v>129</v>
      </c>
      <c r="I7" s="106" t="s">
        <v>224</v>
      </c>
      <c r="J7" s="116" t="e">
        <f>+IF(_xlfn.XLOOKUP($B7,#REF!,#REF!)=0,"-",_xlfn.XLOOKUP($B7,#REF!,#REF!))</f>
        <v>#REF!</v>
      </c>
      <c r="K7" s="7"/>
    </row>
    <row r="8" spans="1:11" ht="36" customHeight="1" x14ac:dyDescent="0.25">
      <c r="A8" s="117" t="s">
        <v>48</v>
      </c>
      <c r="B8" s="105">
        <v>561</v>
      </c>
      <c r="C8" s="115" t="s">
        <v>87</v>
      </c>
      <c r="D8" s="116" t="s">
        <v>88</v>
      </c>
      <c r="E8" s="115" t="s">
        <v>223</v>
      </c>
      <c r="F8" s="118">
        <v>44895</v>
      </c>
      <c r="G8" s="118">
        <v>45376</v>
      </c>
      <c r="H8" s="118">
        <v>45376</v>
      </c>
      <c r="I8" s="106" t="s">
        <v>117</v>
      </c>
      <c r="J8" s="116" t="e">
        <f>+IF(_xlfn.XLOOKUP($B8,#REF!,#REF!)=0,"-",_xlfn.XLOOKUP($B8,#REF!,#REF!))</f>
        <v>#REF!</v>
      </c>
      <c r="K8" s="119" t="s">
        <v>215</v>
      </c>
    </row>
    <row r="9" spans="1:11" ht="36" customHeight="1" x14ac:dyDescent="0.25">
      <c r="A9" s="117" t="s">
        <v>48</v>
      </c>
      <c r="B9" s="105">
        <v>563</v>
      </c>
      <c r="C9" s="115" t="s">
        <v>89</v>
      </c>
      <c r="D9" s="116" t="s">
        <v>90</v>
      </c>
      <c r="E9" s="115" t="s">
        <v>223</v>
      </c>
      <c r="F9" s="118">
        <v>44923</v>
      </c>
      <c r="G9" s="118">
        <v>45350</v>
      </c>
      <c r="H9" s="118">
        <v>45392</v>
      </c>
      <c r="I9" s="106" t="s">
        <v>117</v>
      </c>
      <c r="J9" s="116" t="e">
        <f>+IF(_xlfn.XLOOKUP($B9,#REF!,#REF!)=0,"-",_xlfn.XLOOKUP($B9,#REF!,#REF!))</f>
        <v>#REF!</v>
      </c>
      <c r="K9" s="119" t="s">
        <v>215</v>
      </c>
    </row>
    <row r="10" spans="1:11" ht="36" customHeight="1" x14ac:dyDescent="0.25">
      <c r="A10" s="117" t="s">
        <v>48</v>
      </c>
      <c r="B10" s="105">
        <v>564</v>
      </c>
      <c r="C10" s="115" t="s">
        <v>96</v>
      </c>
      <c r="D10" s="116" t="s">
        <v>97</v>
      </c>
      <c r="E10" s="115" t="s">
        <v>228</v>
      </c>
      <c r="F10" s="118">
        <v>45105</v>
      </c>
      <c r="G10" s="118" t="s">
        <v>79</v>
      </c>
      <c r="H10" s="118" t="s">
        <v>80</v>
      </c>
      <c r="I10" s="106" t="s">
        <v>117</v>
      </c>
      <c r="J10" s="116" t="e">
        <f>+IF(_xlfn.XLOOKUP($B10,#REF!,#REF!)=0,"-",_xlfn.XLOOKUP($B10,#REF!,#REF!))</f>
        <v>#REF!</v>
      </c>
      <c r="K10" s="7"/>
    </row>
    <row r="11" spans="1:11" ht="36" customHeight="1" x14ac:dyDescent="0.25">
      <c r="A11" s="117" t="s">
        <v>48</v>
      </c>
      <c r="B11" s="105">
        <v>566</v>
      </c>
      <c r="C11" s="115" t="s">
        <v>98</v>
      </c>
      <c r="D11" s="116" t="s">
        <v>99</v>
      </c>
      <c r="E11" s="115" t="s">
        <v>226</v>
      </c>
      <c r="F11" s="118">
        <v>45099</v>
      </c>
      <c r="G11" s="118">
        <v>45463</v>
      </c>
      <c r="H11" s="118" t="s">
        <v>80</v>
      </c>
      <c r="I11" s="106" t="s">
        <v>117</v>
      </c>
      <c r="J11" s="116" t="e">
        <f>+IF(_xlfn.XLOOKUP($B11,#REF!,#REF!)=0,"-",_xlfn.XLOOKUP($B11,#REF!,#REF!))</f>
        <v>#REF!</v>
      </c>
      <c r="K11" s="7"/>
    </row>
    <row r="12" spans="1:11" ht="36" customHeight="1" x14ac:dyDescent="0.25">
      <c r="A12" s="117" t="s">
        <v>48</v>
      </c>
      <c r="B12" s="102">
        <v>573</v>
      </c>
      <c r="C12" s="115" t="s">
        <v>156</v>
      </c>
      <c r="D12" s="116" t="s">
        <v>157</v>
      </c>
      <c r="E12" s="115" t="s">
        <v>223</v>
      </c>
      <c r="F12" s="118">
        <v>44924</v>
      </c>
      <c r="G12" s="118">
        <v>45320</v>
      </c>
      <c r="H12" s="118">
        <v>45362</v>
      </c>
      <c r="I12" s="106" t="s">
        <v>224</v>
      </c>
      <c r="J12" s="116" t="e">
        <f>+IF(_xlfn.XLOOKUP($B12,#REF!,#REF!)=0,"-",_xlfn.XLOOKUP($B12,#REF!,#REF!))</f>
        <v>#REF!</v>
      </c>
      <c r="K12" s="119" t="s">
        <v>215</v>
      </c>
    </row>
    <row r="13" spans="1:11" ht="36" customHeight="1" x14ac:dyDescent="0.25">
      <c r="A13" s="117" t="s">
        <v>48</v>
      </c>
      <c r="B13" s="105">
        <v>599</v>
      </c>
      <c r="C13" s="115" t="s">
        <v>100</v>
      </c>
      <c r="D13" s="116" t="s">
        <v>101</v>
      </c>
      <c r="E13" s="115" t="s">
        <v>223</v>
      </c>
      <c r="F13" s="118">
        <v>45091</v>
      </c>
      <c r="G13" s="118">
        <v>45282</v>
      </c>
      <c r="H13" s="118">
        <v>45320</v>
      </c>
      <c r="I13" s="106" t="s">
        <v>117</v>
      </c>
      <c r="J13" s="116" t="e">
        <f>+IF(_xlfn.XLOOKUP($B13,#REF!,#REF!)=0,"-",_xlfn.XLOOKUP($B13,#REF!,#REF!))</f>
        <v>#REF!</v>
      </c>
      <c r="K13" s="119" t="s">
        <v>215</v>
      </c>
    </row>
    <row r="14" spans="1:11" ht="36" customHeight="1" x14ac:dyDescent="0.25">
      <c r="A14" s="117" t="s">
        <v>48</v>
      </c>
      <c r="B14" s="105">
        <v>600</v>
      </c>
      <c r="C14" s="115" t="s">
        <v>130</v>
      </c>
      <c r="D14" s="116" t="s">
        <v>131</v>
      </c>
      <c r="E14" s="115" t="s">
        <v>227</v>
      </c>
      <c r="F14" s="118" t="s">
        <v>80</v>
      </c>
      <c r="G14" s="118" t="s">
        <v>81</v>
      </c>
      <c r="H14" s="118" t="s">
        <v>129</v>
      </c>
      <c r="I14" s="106" t="s">
        <v>117</v>
      </c>
      <c r="J14" s="116" t="e">
        <f>+IF(_xlfn.XLOOKUP($B14,#REF!,#REF!)=0,"-",_xlfn.XLOOKUP($B14,#REF!,#REF!))</f>
        <v>#REF!</v>
      </c>
      <c r="K14" s="7"/>
    </row>
    <row r="15" spans="1:11" ht="36" customHeight="1" x14ac:dyDescent="0.25">
      <c r="A15" s="117" t="s">
        <v>48</v>
      </c>
      <c r="B15" s="105">
        <v>601</v>
      </c>
      <c r="C15" s="115" t="s">
        <v>102</v>
      </c>
      <c r="D15" s="116" t="s">
        <v>103</v>
      </c>
      <c r="E15" s="115" t="s">
        <v>228</v>
      </c>
      <c r="F15" s="118">
        <v>45274</v>
      </c>
      <c r="G15" s="118" t="s">
        <v>79</v>
      </c>
      <c r="H15" s="118" t="s">
        <v>80</v>
      </c>
      <c r="I15" s="106" t="s">
        <v>117</v>
      </c>
      <c r="J15" s="116" t="e">
        <f>+IF(_xlfn.XLOOKUP($B15,#REF!,#REF!)=0,"-",_xlfn.XLOOKUP($B15,#REF!,#REF!))</f>
        <v>#REF!</v>
      </c>
      <c r="K15" s="7"/>
    </row>
    <row r="16" spans="1:11" ht="36" customHeight="1" x14ac:dyDescent="0.25">
      <c r="A16" s="117" t="s">
        <v>48</v>
      </c>
      <c r="B16" s="105">
        <v>604</v>
      </c>
      <c r="C16" s="115" t="s">
        <v>119</v>
      </c>
      <c r="D16" s="116" t="s">
        <v>120</v>
      </c>
      <c r="E16" s="115" t="s">
        <v>228</v>
      </c>
      <c r="F16" s="118">
        <v>45379</v>
      </c>
      <c r="G16" s="118" t="s">
        <v>81</v>
      </c>
      <c r="H16" s="118" t="s">
        <v>81</v>
      </c>
      <c r="I16" s="106" t="s">
        <v>224</v>
      </c>
      <c r="J16" s="116" t="e">
        <f>+IF(_xlfn.XLOOKUP($B16,#REF!,#REF!)=0,"-",_xlfn.XLOOKUP($B16,#REF!,#REF!))</f>
        <v>#REF!</v>
      </c>
      <c r="K16" s="7"/>
    </row>
    <row r="17" spans="1:11" ht="36" customHeight="1" x14ac:dyDescent="0.25">
      <c r="A17" s="117" t="s">
        <v>48</v>
      </c>
      <c r="B17" s="105">
        <v>605</v>
      </c>
      <c r="C17" s="115" t="s">
        <v>132</v>
      </c>
      <c r="D17" s="116" t="s">
        <v>133</v>
      </c>
      <c r="E17" s="115" t="s">
        <v>227</v>
      </c>
      <c r="F17" s="118" t="s">
        <v>81</v>
      </c>
      <c r="G17" s="118" t="s">
        <v>126</v>
      </c>
      <c r="H17" s="118" t="s">
        <v>126</v>
      </c>
      <c r="I17" s="106" t="s">
        <v>117</v>
      </c>
      <c r="J17" s="116" t="e">
        <f>+IF(_xlfn.XLOOKUP($B17,#REF!,#REF!)=0,"-",_xlfn.XLOOKUP($B17,#REF!,#REF!))</f>
        <v>#REF!</v>
      </c>
      <c r="K17" s="7"/>
    </row>
    <row r="18" spans="1:11" ht="36" customHeight="1" x14ac:dyDescent="0.25">
      <c r="A18" s="117" t="s">
        <v>48</v>
      </c>
      <c r="B18" s="105">
        <v>606</v>
      </c>
      <c r="C18" s="115" t="s">
        <v>134</v>
      </c>
      <c r="D18" s="116" t="s">
        <v>135</v>
      </c>
      <c r="E18" s="115" t="s">
        <v>227</v>
      </c>
      <c r="F18" s="118" t="s">
        <v>80</v>
      </c>
      <c r="G18" s="118" t="s">
        <v>129</v>
      </c>
      <c r="H18" s="118" t="s">
        <v>129</v>
      </c>
      <c r="I18" s="106" t="s">
        <v>117</v>
      </c>
      <c r="J18" s="116" t="e">
        <f>+IF(_xlfn.XLOOKUP($B18,#REF!,#REF!)=0,"-",_xlfn.XLOOKUP($B18,#REF!,#REF!))</f>
        <v>#REF!</v>
      </c>
      <c r="K18" s="7"/>
    </row>
    <row r="19" spans="1:11" ht="36" customHeight="1" x14ac:dyDescent="0.25">
      <c r="A19" s="117" t="s">
        <v>48</v>
      </c>
      <c r="B19" s="102">
        <v>607</v>
      </c>
      <c r="C19" s="115" t="s">
        <v>160</v>
      </c>
      <c r="D19" s="116" t="s">
        <v>161</v>
      </c>
      <c r="E19" s="115" t="s">
        <v>226</v>
      </c>
      <c r="F19" s="118">
        <v>45098</v>
      </c>
      <c r="G19" s="118">
        <v>45428</v>
      </c>
      <c r="H19" s="118" t="s">
        <v>80</v>
      </c>
      <c r="I19" s="106" t="s">
        <v>224</v>
      </c>
      <c r="J19" s="116" t="e">
        <f>+IF(_xlfn.XLOOKUP($B19,#REF!,#REF!)=0,"-",_xlfn.XLOOKUP($B19,#REF!,#REF!))</f>
        <v>#REF!</v>
      </c>
      <c r="K19" s="7"/>
    </row>
    <row r="20" spans="1:11" ht="36" customHeight="1" x14ac:dyDescent="0.25">
      <c r="A20" s="117" t="s">
        <v>48</v>
      </c>
      <c r="B20" s="107">
        <v>647</v>
      </c>
      <c r="C20" s="115" t="s">
        <v>203</v>
      </c>
      <c r="D20" s="116" t="s">
        <v>204</v>
      </c>
      <c r="E20" s="115" t="s">
        <v>223</v>
      </c>
      <c r="F20" s="118">
        <v>45170</v>
      </c>
      <c r="G20" s="118">
        <v>45357</v>
      </c>
      <c r="H20" s="118">
        <v>45440</v>
      </c>
      <c r="I20" s="106" t="s">
        <v>224</v>
      </c>
      <c r="J20" s="116" t="e">
        <f>+IF(_xlfn.XLOOKUP($B20,#REF!,#REF!)=0,"-",_xlfn.XLOOKUP($B20,#REF!,#REF!))</f>
        <v>#REF!</v>
      </c>
      <c r="K20" s="119" t="s">
        <v>215</v>
      </c>
    </row>
    <row r="21" spans="1:11" ht="36" customHeight="1" x14ac:dyDescent="0.25">
      <c r="A21" s="117" t="s">
        <v>48</v>
      </c>
      <c r="B21" s="111">
        <v>651</v>
      </c>
      <c r="C21" s="115" t="s">
        <v>187</v>
      </c>
      <c r="D21" s="116" t="s">
        <v>188</v>
      </c>
      <c r="E21" s="115" t="s">
        <v>223</v>
      </c>
      <c r="F21" s="118">
        <v>45259</v>
      </c>
      <c r="G21" s="118">
        <v>45314</v>
      </c>
      <c r="H21" s="118">
        <v>45323</v>
      </c>
      <c r="I21" s="106" t="s">
        <v>117</v>
      </c>
      <c r="J21" s="116" t="e">
        <f>+IF(_xlfn.XLOOKUP($B21,#REF!,#REF!)=0,"-",_xlfn.XLOOKUP($B21,#REF!,#REF!))</f>
        <v>#REF!</v>
      </c>
      <c r="K21" s="119" t="s">
        <v>215</v>
      </c>
    </row>
    <row r="22" spans="1:11" ht="36" customHeight="1" x14ac:dyDescent="0.25">
      <c r="A22" s="117" t="s">
        <v>48</v>
      </c>
      <c r="B22" s="102">
        <v>657</v>
      </c>
      <c r="C22" s="115" t="s">
        <v>162</v>
      </c>
      <c r="D22" s="116" t="s">
        <v>163</v>
      </c>
      <c r="E22" s="115" t="s">
        <v>223</v>
      </c>
      <c r="F22" s="118">
        <v>45223</v>
      </c>
      <c r="G22" s="118">
        <v>45341</v>
      </c>
      <c r="H22" s="118">
        <v>45390</v>
      </c>
      <c r="I22" s="106" t="s">
        <v>224</v>
      </c>
      <c r="J22" s="116" t="e">
        <f>+IF(_xlfn.XLOOKUP($B22,#REF!,#REF!)=0,"-",_xlfn.XLOOKUP($B22,#REF!,#REF!))</f>
        <v>#REF!</v>
      </c>
      <c r="K22" s="119" t="s">
        <v>215</v>
      </c>
    </row>
    <row r="23" spans="1:11" ht="36" customHeight="1" x14ac:dyDescent="0.25">
      <c r="A23" s="117" t="s">
        <v>48</v>
      </c>
      <c r="B23" s="102">
        <v>658</v>
      </c>
      <c r="C23" s="115" t="s">
        <v>164</v>
      </c>
      <c r="D23" s="116" t="s">
        <v>165</v>
      </c>
      <c r="E23" s="115" t="s">
        <v>228</v>
      </c>
      <c r="F23" s="118">
        <v>45138</v>
      </c>
      <c r="G23" s="118" t="s">
        <v>80</v>
      </c>
      <c r="H23" s="118" t="s">
        <v>81</v>
      </c>
      <c r="I23" s="106" t="s">
        <v>224</v>
      </c>
      <c r="J23" s="116" t="e">
        <f>+IF(_xlfn.XLOOKUP($B23,#REF!,#REF!)=0,"-",_xlfn.XLOOKUP($B23,#REF!,#REF!))</f>
        <v>#REF!</v>
      </c>
      <c r="K23" s="7"/>
    </row>
    <row r="24" spans="1:11" ht="36" customHeight="1" x14ac:dyDescent="0.25">
      <c r="A24" s="117" t="s">
        <v>48</v>
      </c>
      <c r="B24" s="23">
        <v>659</v>
      </c>
      <c r="C24" s="115" t="s">
        <v>170</v>
      </c>
      <c r="D24" s="116" t="s">
        <v>171</v>
      </c>
      <c r="E24" s="115" t="s">
        <v>227</v>
      </c>
      <c r="F24" s="118" t="s">
        <v>80</v>
      </c>
      <c r="G24" s="118" t="s">
        <v>81</v>
      </c>
      <c r="H24" s="118" t="s">
        <v>81</v>
      </c>
      <c r="I24" s="106" t="s">
        <v>224</v>
      </c>
      <c r="J24" s="116" t="e">
        <f>+IF(_xlfn.XLOOKUP($B24,#REF!,#REF!)=0,"-",_xlfn.XLOOKUP($B24,#REF!,#REF!))</f>
        <v>#REF!</v>
      </c>
      <c r="K24" s="7"/>
    </row>
    <row r="25" spans="1:11" ht="36" customHeight="1" x14ac:dyDescent="0.25">
      <c r="A25" s="117" t="s">
        <v>48</v>
      </c>
      <c r="B25" s="102">
        <v>660</v>
      </c>
      <c r="C25" s="115" t="s">
        <v>166</v>
      </c>
      <c r="D25" s="116" t="s">
        <v>167</v>
      </c>
      <c r="E25" s="115" t="s">
        <v>228</v>
      </c>
      <c r="F25" s="118">
        <v>45279</v>
      </c>
      <c r="G25" s="118" t="s">
        <v>80</v>
      </c>
      <c r="H25" s="118" t="s">
        <v>81</v>
      </c>
      <c r="I25" s="106" t="s">
        <v>224</v>
      </c>
      <c r="J25" s="116" t="e">
        <f>+IF(_xlfn.XLOOKUP($B25,#REF!,#REF!)=0,"-",_xlfn.XLOOKUP($B25,#REF!,#REF!))</f>
        <v>#REF!</v>
      </c>
      <c r="K25" s="7"/>
    </row>
    <row r="26" spans="1:11" ht="36" customHeight="1" x14ac:dyDescent="0.25">
      <c r="A26" s="117" t="s">
        <v>48</v>
      </c>
      <c r="B26" s="102">
        <v>661</v>
      </c>
      <c r="C26" s="115" t="s">
        <v>168</v>
      </c>
      <c r="D26" s="116" t="s">
        <v>169</v>
      </c>
      <c r="E26" s="115" t="s">
        <v>228</v>
      </c>
      <c r="F26" s="118">
        <v>45279</v>
      </c>
      <c r="G26" s="118" t="s">
        <v>80</v>
      </c>
      <c r="H26" s="118" t="s">
        <v>80</v>
      </c>
      <c r="I26" s="106" t="s">
        <v>224</v>
      </c>
      <c r="J26" s="116" t="e">
        <f>+IF(_xlfn.XLOOKUP($B26,#REF!,#REF!)=0,"-",_xlfn.XLOOKUP($B26,#REF!,#REF!))</f>
        <v>#REF!</v>
      </c>
      <c r="K26" s="7"/>
    </row>
    <row r="27" spans="1:11" ht="36" customHeight="1" x14ac:dyDescent="0.25">
      <c r="A27" s="117" t="s">
        <v>48</v>
      </c>
      <c r="B27" s="105">
        <v>667</v>
      </c>
      <c r="C27" s="115" t="s">
        <v>104</v>
      </c>
      <c r="D27" s="116" t="s">
        <v>105</v>
      </c>
      <c r="E27" s="115" t="s">
        <v>226</v>
      </c>
      <c r="F27" s="118">
        <v>45140</v>
      </c>
      <c r="G27" s="118">
        <v>45429</v>
      </c>
      <c r="H27" s="118" t="s">
        <v>80</v>
      </c>
      <c r="I27" s="106" t="s">
        <v>117</v>
      </c>
      <c r="J27" s="116" t="e">
        <f>+IF(_xlfn.XLOOKUP($B27,#REF!,#REF!)=0,"-",_xlfn.XLOOKUP($B27,#REF!,#REF!))</f>
        <v>#REF!</v>
      </c>
      <c r="K27" s="7"/>
    </row>
    <row r="28" spans="1:11" ht="36" customHeight="1" x14ac:dyDescent="0.25">
      <c r="A28" s="117" t="s">
        <v>48</v>
      </c>
      <c r="B28" s="105">
        <v>668</v>
      </c>
      <c r="C28" s="115" t="s">
        <v>106</v>
      </c>
      <c r="D28" s="116" t="s">
        <v>107</v>
      </c>
      <c r="E28" s="115" t="s">
        <v>228</v>
      </c>
      <c r="F28" s="118">
        <v>45049</v>
      </c>
      <c r="G28" s="118" t="s">
        <v>79</v>
      </c>
      <c r="H28" s="118" t="s">
        <v>80</v>
      </c>
      <c r="I28" s="106" t="s">
        <v>117</v>
      </c>
      <c r="J28" s="116" t="e">
        <f>+IF(_xlfn.XLOOKUP($B28,#REF!,#REF!)=0,"-",_xlfn.XLOOKUP($B28,#REF!,#REF!))</f>
        <v>#REF!</v>
      </c>
      <c r="K28" s="7"/>
    </row>
    <row r="29" spans="1:11" ht="36" customHeight="1" x14ac:dyDescent="0.25">
      <c r="A29" s="117" t="s">
        <v>48</v>
      </c>
      <c r="B29" s="105">
        <v>679</v>
      </c>
      <c r="C29" s="115" t="s">
        <v>108</v>
      </c>
      <c r="D29" s="116" t="s">
        <v>109</v>
      </c>
      <c r="E29" s="115" t="s">
        <v>223</v>
      </c>
      <c r="F29" s="118">
        <v>45272</v>
      </c>
      <c r="G29" s="118">
        <v>45379</v>
      </c>
      <c r="H29" s="118">
        <v>45439</v>
      </c>
      <c r="I29" s="106" t="s">
        <v>224</v>
      </c>
      <c r="J29" s="116" t="e">
        <f>+IF(_xlfn.XLOOKUP($B29,#REF!,#REF!)=0,"-",_xlfn.XLOOKUP($B29,#REF!,#REF!))</f>
        <v>#REF!</v>
      </c>
      <c r="K29" s="119" t="s">
        <v>215</v>
      </c>
    </row>
    <row r="30" spans="1:11" ht="36" customHeight="1" x14ac:dyDescent="0.25">
      <c r="A30" s="117" t="s">
        <v>48</v>
      </c>
      <c r="B30" s="105">
        <v>681</v>
      </c>
      <c r="C30" s="115" t="s">
        <v>110</v>
      </c>
      <c r="D30" s="116" t="s">
        <v>111</v>
      </c>
      <c r="E30" s="115" t="s">
        <v>223</v>
      </c>
      <c r="F30" s="118">
        <v>45238</v>
      </c>
      <c r="G30" s="118">
        <v>45401</v>
      </c>
      <c r="H30" s="118">
        <v>45449</v>
      </c>
      <c r="I30" s="106" t="s">
        <v>224</v>
      </c>
      <c r="J30" s="116" t="e">
        <f>+IF(_xlfn.XLOOKUP($B30,#REF!,#REF!)=0,"-",_xlfn.XLOOKUP($B30,#REF!,#REF!))</f>
        <v>#REF!</v>
      </c>
      <c r="K30" s="119" t="s">
        <v>215</v>
      </c>
    </row>
    <row r="31" spans="1:11" ht="36" customHeight="1" x14ac:dyDescent="0.25">
      <c r="A31" s="117" t="s">
        <v>48</v>
      </c>
      <c r="B31" s="105">
        <v>685</v>
      </c>
      <c r="C31" s="115" t="s">
        <v>225</v>
      </c>
      <c r="D31" s="116" t="s">
        <v>114</v>
      </c>
      <c r="E31" s="115" t="s">
        <v>226</v>
      </c>
      <c r="F31" s="118">
        <v>45091</v>
      </c>
      <c r="G31" s="118">
        <v>45245</v>
      </c>
      <c r="H31" s="118" t="s">
        <v>80</v>
      </c>
      <c r="I31" s="106" t="s">
        <v>117</v>
      </c>
      <c r="J31" s="116" t="e">
        <f>+IF(_xlfn.XLOOKUP($B31,#REF!,#REF!)=0,"-",_xlfn.XLOOKUP($B31,#REF!,#REF!))</f>
        <v>#REF!</v>
      </c>
      <c r="K31" s="7"/>
    </row>
    <row r="32" spans="1:11" ht="36" customHeight="1" x14ac:dyDescent="0.25">
      <c r="A32" s="117" t="s">
        <v>48</v>
      </c>
      <c r="B32" s="105">
        <v>686</v>
      </c>
      <c r="C32" s="115" t="s">
        <v>225</v>
      </c>
      <c r="D32" s="116" t="s">
        <v>115</v>
      </c>
      <c r="E32" s="115" t="s">
        <v>223</v>
      </c>
      <c r="F32" s="118">
        <v>45288</v>
      </c>
      <c r="G32" s="118">
        <v>45365</v>
      </c>
      <c r="H32" s="118">
        <v>45391</v>
      </c>
      <c r="I32" s="106" t="s">
        <v>117</v>
      </c>
      <c r="J32" s="116" t="e">
        <f>+IF(_xlfn.XLOOKUP($B32,#REF!,#REF!)=0,"-",_xlfn.XLOOKUP($B32,#REF!,#REF!))</f>
        <v>#REF!</v>
      </c>
      <c r="K32" s="119" t="s">
        <v>215</v>
      </c>
    </row>
    <row r="33" spans="1:11" ht="36" customHeight="1" x14ac:dyDescent="0.25">
      <c r="A33" s="117" t="s">
        <v>48</v>
      </c>
      <c r="B33" s="105">
        <v>690</v>
      </c>
      <c r="C33" s="115" t="s">
        <v>225</v>
      </c>
      <c r="D33" s="116" t="s">
        <v>116</v>
      </c>
      <c r="E33" s="115" t="s">
        <v>223</v>
      </c>
      <c r="F33" s="118">
        <v>45211</v>
      </c>
      <c r="G33" s="118">
        <v>45372</v>
      </c>
      <c r="H33" s="118">
        <v>45405</v>
      </c>
      <c r="I33" s="106" t="s">
        <v>224</v>
      </c>
      <c r="J33" s="116" t="e">
        <f>+IF(_xlfn.XLOOKUP($B33,#REF!,#REF!)=0,"-",_xlfn.XLOOKUP($B33,#REF!,#REF!))</f>
        <v>#REF!</v>
      </c>
      <c r="K33" s="119" t="s">
        <v>215</v>
      </c>
    </row>
    <row r="34" spans="1:11" ht="36" customHeight="1" x14ac:dyDescent="0.25">
      <c r="A34" s="117" t="s">
        <v>48</v>
      </c>
      <c r="B34" s="111">
        <v>692</v>
      </c>
      <c r="C34" s="115" t="s">
        <v>225</v>
      </c>
      <c r="D34" s="116" t="s">
        <v>189</v>
      </c>
      <c r="E34" s="115" t="s">
        <v>223</v>
      </c>
      <c r="F34" s="118">
        <v>45273</v>
      </c>
      <c r="G34" s="118">
        <v>45369</v>
      </c>
      <c r="H34" s="118">
        <v>45369</v>
      </c>
      <c r="I34" s="106" t="s">
        <v>117</v>
      </c>
      <c r="J34" s="116" t="e">
        <f>+IF(_xlfn.XLOOKUP($B34,#REF!,#REF!)=0,"-",_xlfn.XLOOKUP($B34,#REF!,#REF!))</f>
        <v>#REF!</v>
      </c>
      <c r="K34" s="119" t="s">
        <v>215</v>
      </c>
    </row>
    <row r="35" spans="1:11" ht="36" customHeight="1" x14ac:dyDescent="0.25">
      <c r="A35" s="117" t="s">
        <v>48</v>
      </c>
      <c r="B35" s="105">
        <v>693</v>
      </c>
      <c r="C35" s="115" t="s">
        <v>225</v>
      </c>
      <c r="D35" s="116" t="s">
        <v>118</v>
      </c>
      <c r="E35" s="115" t="s">
        <v>223</v>
      </c>
      <c r="F35" s="118">
        <v>45273</v>
      </c>
      <c r="G35" s="118">
        <v>45428</v>
      </c>
      <c r="H35" s="118">
        <v>45467</v>
      </c>
      <c r="I35" s="106" t="s">
        <v>224</v>
      </c>
      <c r="J35" s="116" t="e">
        <f>+IF(_xlfn.XLOOKUP($B35,#REF!,#REF!)=0,"-",_xlfn.XLOOKUP($B35,#REF!,#REF!))</f>
        <v>#REF!</v>
      </c>
      <c r="K35" s="119" t="s">
        <v>215</v>
      </c>
    </row>
    <row r="36" spans="1:11" ht="36" customHeight="1" x14ac:dyDescent="0.25">
      <c r="A36" s="117" t="s">
        <v>48</v>
      </c>
      <c r="B36" s="23">
        <v>697</v>
      </c>
      <c r="C36" s="115" t="s">
        <v>225</v>
      </c>
      <c r="D36" s="116" t="s">
        <v>190</v>
      </c>
      <c r="E36" s="115" t="s">
        <v>223</v>
      </c>
      <c r="F36" s="118">
        <v>45313</v>
      </c>
      <c r="G36" s="118">
        <v>45330</v>
      </c>
      <c r="H36" s="118">
        <v>45348</v>
      </c>
      <c r="I36" s="106" t="s">
        <v>117</v>
      </c>
      <c r="J36" s="116" t="e">
        <f>+IF(_xlfn.XLOOKUP($B36,#REF!,#REF!)=0,"-",_xlfn.XLOOKUP($B36,#REF!,#REF!))</f>
        <v>#REF!</v>
      </c>
      <c r="K36" s="119" t="s">
        <v>215</v>
      </c>
    </row>
    <row r="37" spans="1:11" ht="36" customHeight="1" x14ac:dyDescent="0.25">
      <c r="A37" s="117" t="s">
        <v>48</v>
      </c>
      <c r="B37" s="23">
        <v>698</v>
      </c>
      <c r="C37" s="115" t="s">
        <v>225</v>
      </c>
      <c r="D37" s="116" t="s">
        <v>191</v>
      </c>
      <c r="E37" s="115" t="s">
        <v>223</v>
      </c>
      <c r="F37" s="118">
        <v>45330</v>
      </c>
      <c r="G37" s="118">
        <v>45366</v>
      </c>
      <c r="H37" s="118">
        <v>45370</v>
      </c>
      <c r="I37" s="106" t="s">
        <v>117</v>
      </c>
      <c r="J37" s="116" t="e">
        <f>+IF(_xlfn.XLOOKUP($B37,#REF!,#REF!)=0,"-",_xlfn.XLOOKUP($B37,#REF!,#REF!))</f>
        <v>#REF!</v>
      </c>
      <c r="K37" s="119" t="s">
        <v>215</v>
      </c>
    </row>
    <row r="38" spans="1:11" ht="36" customHeight="1" x14ac:dyDescent="0.25">
      <c r="A38" s="117" t="s">
        <v>48</v>
      </c>
      <c r="B38" s="23">
        <v>699</v>
      </c>
      <c r="C38" s="115" t="s">
        <v>196</v>
      </c>
      <c r="D38" s="116" t="s">
        <v>197</v>
      </c>
      <c r="E38" s="115" t="s">
        <v>228</v>
      </c>
      <c r="F38" s="118">
        <v>45462</v>
      </c>
      <c r="G38" s="118" t="s">
        <v>80</v>
      </c>
      <c r="H38" s="118" t="s">
        <v>80</v>
      </c>
      <c r="I38" s="106" t="s">
        <v>117</v>
      </c>
      <c r="J38" s="116" t="e">
        <f>+IF(_xlfn.XLOOKUP($B38,#REF!,#REF!)=0,"-",_xlfn.XLOOKUP($B38,#REF!,#REF!))</f>
        <v>#REF!</v>
      </c>
      <c r="K38" s="7"/>
    </row>
    <row r="39" spans="1:11" ht="36" customHeight="1" x14ac:dyDescent="0.25">
      <c r="A39" s="117" t="s">
        <v>48</v>
      </c>
      <c r="B39" s="23">
        <v>700</v>
      </c>
      <c r="C39" s="115" t="s">
        <v>192</v>
      </c>
      <c r="D39" s="116" t="s">
        <v>193</v>
      </c>
      <c r="E39" s="115" t="s">
        <v>228</v>
      </c>
      <c r="F39" s="118">
        <v>45425</v>
      </c>
      <c r="G39" s="118" t="s">
        <v>80</v>
      </c>
      <c r="H39" s="118" t="s">
        <v>80</v>
      </c>
      <c r="I39" s="106" t="s">
        <v>117</v>
      </c>
      <c r="J39" s="116" t="e">
        <f>+IF(_xlfn.XLOOKUP($B39,#REF!,#REF!)=0,"-",_xlfn.XLOOKUP($B39,#REF!,#REF!))</f>
        <v>#REF!</v>
      </c>
      <c r="K39" s="7"/>
    </row>
    <row r="40" spans="1:11" ht="36" customHeight="1" x14ac:dyDescent="0.25">
      <c r="A40" s="117" t="s">
        <v>48</v>
      </c>
      <c r="B40" s="24">
        <v>703</v>
      </c>
      <c r="C40" s="115" t="s">
        <v>205</v>
      </c>
      <c r="D40" s="116" t="s">
        <v>206</v>
      </c>
      <c r="E40" s="115" t="s">
        <v>227</v>
      </c>
      <c r="F40" s="118" t="s">
        <v>80</v>
      </c>
      <c r="G40" s="118" t="s">
        <v>81</v>
      </c>
      <c r="H40" s="118" t="s">
        <v>81</v>
      </c>
      <c r="I40" s="106" t="s">
        <v>224</v>
      </c>
      <c r="J40" s="116" t="e">
        <f>+IF(_xlfn.XLOOKUP($B40,#REF!,#REF!)=0,"-",_xlfn.XLOOKUP($B40,#REF!,#REF!))</f>
        <v>#REF!</v>
      </c>
      <c r="K40" s="7"/>
    </row>
    <row r="41" spans="1:11" ht="36" customHeight="1" x14ac:dyDescent="0.25">
      <c r="A41" s="117" t="s">
        <v>48</v>
      </c>
      <c r="B41" s="23">
        <v>704</v>
      </c>
      <c r="C41" s="115" t="s">
        <v>225</v>
      </c>
      <c r="D41" s="116" t="s">
        <v>194</v>
      </c>
      <c r="E41" s="115" t="s">
        <v>223</v>
      </c>
      <c r="F41" s="118">
        <v>45379</v>
      </c>
      <c r="G41" s="118">
        <v>45433</v>
      </c>
      <c r="H41" s="118">
        <v>45433</v>
      </c>
      <c r="I41" s="106" t="s">
        <v>117</v>
      </c>
      <c r="J41" s="116" t="e">
        <f>+IF(_xlfn.XLOOKUP($B41,#REF!,#REF!)=0,"-",_xlfn.XLOOKUP($B41,#REF!,#REF!))</f>
        <v>#REF!</v>
      </c>
      <c r="K41" s="119" t="s">
        <v>215</v>
      </c>
    </row>
    <row r="42" spans="1:11" ht="36" customHeight="1" x14ac:dyDescent="0.25">
      <c r="A42" s="117" t="s">
        <v>48</v>
      </c>
      <c r="B42" s="105">
        <v>705</v>
      </c>
      <c r="C42" s="115" t="s">
        <v>225</v>
      </c>
      <c r="D42" s="116" t="s">
        <v>121</v>
      </c>
      <c r="E42" s="115" t="s">
        <v>228</v>
      </c>
      <c r="F42" s="118">
        <v>45436</v>
      </c>
      <c r="G42" s="118" t="s">
        <v>80</v>
      </c>
      <c r="H42" s="118" t="s">
        <v>80</v>
      </c>
      <c r="I42" s="106" t="s">
        <v>224</v>
      </c>
      <c r="J42" s="116" t="e">
        <f>+IF(_xlfn.XLOOKUP($B42,#REF!,#REF!)=0,"-",_xlfn.XLOOKUP($B42,#REF!,#REF!))</f>
        <v>#REF!</v>
      </c>
      <c r="K42" s="7"/>
    </row>
    <row r="43" spans="1:11" ht="36" customHeight="1" x14ac:dyDescent="0.25">
      <c r="A43" s="117" t="s">
        <v>48</v>
      </c>
      <c r="B43" s="105">
        <v>706</v>
      </c>
      <c r="C43" s="115" t="s">
        <v>225</v>
      </c>
      <c r="D43" s="116" t="s">
        <v>122</v>
      </c>
      <c r="E43" s="115" t="s">
        <v>228</v>
      </c>
      <c r="F43" s="118">
        <v>45425</v>
      </c>
      <c r="G43" s="118" t="s">
        <v>80</v>
      </c>
      <c r="H43" s="118" t="s">
        <v>80</v>
      </c>
      <c r="I43" s="106" t="s">
        <v>224</v>
      </c>
      <c r="J43" s="116" t="e">
        <f>+IF(_xlfn.XLOOKUP($B43,#REF!,#REF!)=0,"-",_xlfn.XLOOKUP($B43,#REF!,#REF!))</f>
        <v>#REF!</v>
      </c>
      <c r="K43" s="7"/>
    </row>
    <row r="44" spans="1:11" ht="36" customHeight="1" x14ac:dyDescent="0.25">
      <c r="A44" s="117" t="s">
        <v>72</v>
      </c>
      <c r="B44" s="105">
        <v>712</v>
      </c>
      <c r="C44" s="115" t="s">
        <v>225</v>
      </c>
      <c r="D44" s="116" t="s">
        <v>123</v>
      </c>
      <c r="E44" s="115" t="s">
        <v>228</v>
      </c>
      <c r="F44" s="118">
        <v>45414</v>
      </c>
      <c r="G44" s="118" t="s">
        <v>80</v>
      </c>
      <c r="H44" s="118" t="s">
        <v>80</v>
      </c>
      <c r="I44" s="106" t="s">
        <v>224</v>
      </c>
      <c r="J44" s="116" t="e">
        <f>+IF(_xlfn.XLOOKUP($B44,#REF!,#REF!)=0,"-",_xlfn.XLOOKUP($B44,#REF!,#REF!))</f>
        <v>#REF!</v>
      </c>
      <c r="K44" s="7"/>
    </row>
    <row r="45" spans="1:11" ht="36" customHeight="1" x14ac:dyDescent="0.25">
      <c r="A45" s="117" t="s">
        <v>72</v>
      </c>
      <c r="B45" s="105">
        <v>713</v>
      </c>
      <c r="C45" s="115" t="s">
        <v>225</v>
      </c>
      <c r="D45" s="116" t="s">
        <v>136</v>
      </c>
      <c r="E45" s="115" t="s">
        <v>227</v>
      </c>
      <c r="F45" s="118" t="s">
        <v>80</v>
      </c>
      <c r="G45" s="118" t="s">
        <v>81</v>
      </c>
      <c r="H45" s="118" t="s">
        <v>81</v>
      </c>
      <c r="I45" s="106" t="s">
        <v>224</v>
      </c>
      <c r="J45" s="116" t="e">
        <f>+IF(_xlfn.XLOOKUP($B45,#REF!,#REF!)=0,"-",_xlfn.XLOOKUP($B45,#REF!,#REF!))</f>
        <v>#REF!</v>
      </c>
      <c r="K45" s="7"/>
    </row>
    <row r="46" spans="1:11" ht="36" customHeight="1" x14ac:dyDescent="0.25">
      <c r="A46" s="117" t="s">
        <v>72</v>
      </c>
      <c r="B46" s="105">
        <v>718</v>
      </c>
      <c r="C46" s="115" t="s">
        <v>225</v>
      </c>
      <c r="D46" s="116" t="s">
        <v>137</v>
      </c>
      <c r="E46" s="115" t="s">
        <v>227</v>
      </c>
      <c r="F46" s="118" t="s">
        <v>80</v>
      </c>
      <c r="G46" s="118" t="s">
        <v>81</v>
      </c>
      <c r="H46" s="118" t="s">
        <v>129</v>
      </c>
      <c r="I46" s="106" t="s">
        <v>224</v>
      </c>
      <c r="J46" s="116" t="e">
        <f>+IF(_xlfn.XLOOKUP($B46,#REF!,#REF!)=0,"-",_xlfn.XLOOKUP($B46,#REF!,#REF!))</f>
        <v>#REF!</v>
      </c>
      <c r="K46" s="7"/>
    </row>
    <row r="47" spans="1:11" ht="36" customHeight="1" x14ac:dyDescent="0.25">
      <c r="A47" s="117" t="s">
        <v>72</v>
      </c>
      <c r="B47" s="105">
        <v>720</v>
      </c>
      <c r="C47" s="115" t="s">
        <v>225</v>
      </c>
      <c r="D47" s="116" t="s">
        <v>138</v>
      </c>
      <c r="E47" s="115" t="s">
        <v>227</v>
      </c>
      <c r="F47" s="118" t="s">
        <v>81</v>
      </c>
      <c r="G47" s="118" t="s">
        <v>126</v>
      </c>
      <c r="H47" s="118" t="s">
        <v>139</v>
      </c>
      <c r="I47" s="106" t="s">
        <v>117</v>
      </c>
      <c r="J47" s="116" t="e">
        <f>+IF(_xlfn.XLOOKUP($B47,#REF!,#REF!)=0,"-",_xlfn.XLOOKUP($B47,#REF!,#REF!))</f>
        <v>#REF!</v>
      </c>
      <c r="K47" s="7"/>
    </row>
    <row r="48" spans="1:11" ht="36" customHeight="1" x14ac:dyDescent="0.25">
      <c r="A48" s="117" t="s">
        <v>72</v>
      </c>
      <c r="B48" s="105">
        <v>721</v>
      </c>
      <c r="C48" s="115" t="s">
        <v>140</v>
      </c>
      <c r="D48" s="116" t="s">
        <v>141</v>
      </c>
      <c r="E48" s="115" t="s">
        <v>227</v>
      </c>
      <c r="F48" s="118" t="s">
        <v>80</v>
      </c>
      <c r="G48" s="118" t="s">
        <v>81</v>
      </c>
      <c r="H48" s="118" t="s">
        <v>81</v>
      </c>
      <c r="I48" s="106" t="s">
        <v>224</v>
      </c>
      <c r="J48" s="116" t="e">
        <f>+IF(_xlfn.XLOOKUP($B48,#REF!,#REF!)=0,"-",_xlfn.XLOOKUP($B48,#REF!,#REF!))</f>
        <v>#REF!</v>
      </c>
      <c r="K48" s="7"/>
    </row>
    <row r="49" spans="1:11" ht="36" customHeight="1" x14ac:dyDescent="0.25">
      <c r="A49" s="117" t="s">
        <v>72</v>
      </c>
      <c r="B49" s="105">
        <v>722</v>
      </c>
      <c r="C49" s="115" t="s">
        <v>142</v>
      </c>
      <c r="D49" s="116" t="s">
        <v>143</v>
      </c>
      <c r="E49" s="115" t="s">
        <v>227</v>
      </c>
      <c r="F49" s="118" t="s">
        <v>80</v>
      </c>
      <c r="G49" s="118" t="s">
        <v>129</v>
      </c>
      <c r="H49" s="118" t="s">
        <v>126</v>
      </c>
      <c r="I49" s="106" t="s">
        <v>117</v>
      </c>
      <c r="J49" s="116" t="e">
        <f>+IF(_xlfn.XLOOKUP($B49,#REF!,#REF!)=0,"-",_xlfn.XLOOKUP($B49,#REF!,#REF!))</f>
        <v>#REF!</v>
      </c>
      <c r="K49" s="7"/>
    </row>
    <row r="50" spans="1:11" ht="36" customHeight="1" x14ac:dyDescent="0.25">
      <c r="A50" s="117" t="s">
        <v>72</v>
      </c>
      <c r="B50" s="105">
        <v>723</v>
      </c>
      <c r="C50" s="115" t="s">
        <v>144</v>
      </c>
      <c r="D50" s="116" t="s">
        <v>145</v>
      </c>
      <c r="E50" s="115" t="s">
        <v>227</v>
      </c>
      <c r="F50" s="118" t="s">
        <v>80</v>
      </c>
      <c r="G50" s="118" t="s">
        <v>129</v>
      </c>
      <c r="H50" s="118" t="s">
        <v>126</v>
      </c>
      <c r="I50" s="106" t="s">
        <v>117</v>
      </c>
      <c r="J50" s="116" t="e">
        <f>+IF(_xlfn.XLOOKUP($B50,#REF!,#REF!)=0,"-",_xlfn.XLOOKUP($B50,#REF!,#REF!))</f>
        <v>#REF!</v>
      </c>
      <c r="K50" s="7"/>
    </row>
    <row r="51" spans="1:11" ht="36" customHeight="1" x14ac:dyDescent="0.25">
      <c r="A51" s="117" t="s">
        <v>72</v>
      </c>
      <c r="B51" s="105">
        <v>724</v>
      </c>
      <c r="C51" s="115" t="s">
        <v>146</v>
      </c>
      <c r="D51" s="116" t="s">
        <v>147</v>
      </c>
      <c r="E51" s="115" t="s">
        <v>227</v>
      </c>
      <c r="F51" s="118" t="s">
        <v>80</v>
      </c>
      <c r="G51" s="118" t="s">
        <v>126</v>
      </c>
      <c r="H51" s="118" t="s">
        <v>139</v>
      </c>
      <c r="I51" s="106" t="s">
        <v>117</v>
      </c>
      <c r="J51" s="116" t="e">
        <f>+IF(_xlfn.XLOOKUP($B51,#REF!,#REF!)=0,"-",_xlfn.XLOOKUP($B51,#REF!,#REF!))</f>
        <v>#REF!</v>
      </c>
      <c r="K51" s="7"/>
    </row>
    <row r="52" spans="1:11" ht="36" customHeight="1" x14ac:dyDescent="0.25">
      <c r="A52" s="117" t="s">
        <v>72</v>
      </c>
      <c r="B52" s="105">
        <v>725</v>
      </c>
      <c r="C52" s="115" t="s">
        <v>225</v>
      </c>
      <c r="D52" s="116" t="s">
        <v>148</v>
      </c>
      <c r="E52" s="115" t="s">
        <v>227</v>
      </c>
      <c r="F52" s="118" t="s">
        <v>80</v>
      </c>
      <c r="G52" s="118" t="s">
        <v>126</v>
      </c>
      <c r="H52" s="118" t="s">
        <v>139</v>
      </c>
      <c r="I52" s="106" t="s">
        <v>117</v>
      </c>
      <c r="J52" s="116" t="e">
        <f>+IF(_xlfn.XLOOKUP($B52,#REF!,#REF!)=0,"-",_xlfn.XLOOKUP($B52,#REF!,#REF!))</f>
        <v>#REF!</v>
      </c>
      <c r="K52" s="7"/>
    </row>
    <row r="53" spans="1:11" ht="36" customHeight="1" x14ac:dyDescent="0.25">
      <c r="A53" s="117" t="s">
        <v>72</v>
      </c>
      <c r="B53" s="105">
        <v>726</v>
      </c>
      <c r="C53" s="115" t="s">
        <v>225</v>
      </c>
      <c r="D53" s="116" t="s">
        <v>149</v>
      </c>
      <c r="E53" s="115" t="s">
        <v>227</v>
      </c>
      <c r="F53" s="118" t="s">
        <v>81</v>
      </c>
      <c r="G53" s="118" t="s">
        <v>126</v>
      </c>
      <c r="H53" s="118" t="s">
        <v>139</v>
      </c>
      <c r="I53" s="106" t="s">
        <v>117</v>
      </c>
      <c r="J53" s="116" t="e">
        <f>+IF(_xlfn.XLOOKUP($B53,#REF!,#REF!)=0,"-",_xlfn.XLOOKUP($B53,#REF!,#REF!))</f>
        <v>#REF!</v>
      </c>
      <c r="K53" s="7"/>
    </row>
    <row r="54" spans="1:11" ht="36" customHeight="1" x14ac:dyDescent="0.25">
      <c r="A54" s="117" t="s">
        <v>72</v>
      </c>
      <c r="B54" s="105">
        <v>727</v>
      </c>
      <c r="C54" s="115" t="s">
        <v>225</v>
      </c>
      <c r="D54" s="116" t="s">
        <v>150</v>
      </c>
      <c r="E54" s="115" t="s">
        <v>227</v>
      </c>
      <c r="F54" s="118" t="s">
        <v>80</v>
      </c>
      <c r="G54" s="118" t="s">
        <v>126</v>
      </c>
      <c r="H54" s="118" t="s">
        <v>126</v>
      </c>
      <c r="I54" s="106" t="s">
        <v>224</v>
      </c>
      <c r="J54" s="116" t="e">
        <f>+IF(_xlfn.XLOOKUP($B54,#REF!,#REF!)=0,"-",_xlfn.XLOOKUP($B54,#REF!,#REF!))</f>
        <v>#REF!</v>
      </c>
      <c r="K54" s="7"/>
    </row>
    <row r="55" spans="1:11" ht="36" customHeight="1" x14ac:dyDescent="0.25">
      <c r="A55" s="117" t="s">
        <v>72</v>
      </c>
      <c r="B55" s="105">
        <v>730</v>
      </c>
      <c r="C55" s="115" t="s">
        <v>225</v>
      </c>
      <c r="D55" s="116" t="s">
        <v>151</v>
      </c>
      <c r="E55" s="115" t="s">
        <v>227</v>
      </c>
      <c r="F55" s="118" t="s">
        <v>80</v>
      </c>
      <c r="G55" s="118" t="s">
        <v>129</v>
      </c>
      <c r="H55" s="118" t="s">
        <v>126</v>
      </c>
      <c r="I55" s="106" t="s">
        <v>224</v>
      </c>
      <c r="J55" s="116" t="e">
        <f>+IF(_xlfn.XLOOKUP($B55,#REF!,#REF!)=0,"-",_xlfn.XLOOKUP($B55,#REF!,#REF!))</f>
        <v>#REF!</v>
      </c>
      <c r="K55" s="7"/>
    </row>
    <row r="56" spans="1:11" ht="36" customHeight="1" x14ac:dyDescent="0.25">
      <c r="A56" s="117" t="s">
        <v>72</v>
      </c>
      <c r="B56" s="105">
        <v>733</v>
      </c>
      <c r="C56" s="115" t="s">
        <v>225</v>
      </c>
      <c r="D56" s="116" t="s">
        <v>152</v>
      </c>
      <c r="E56" s="115" t="s">
        <v>227</v>
      </c>
      <c r="F56" s="118" t="s">
        <v>81</v>
      </c>
      <c r="G56" s="118" t="s">
        <v>129</v>
      </c>
      <c r="H56" s="118" t="s">
        <v>129</v>
      </c>
      <c r="I56" s="106" t="s">
        <v>224</v>
      </c>
      <c r="J56" s="116" t="e">
        <f>+IF(_xlfn.XLOOKUP($B56,#REF!,#REF!)=0,"-",_xlfn.XLOOKUP($B56,#REF!,#REF!))</f>
        <v>#REF!</v>
      </c>
      <c r="K56" s="7"/>
    </row>
    <row r="57" spans="1:11" ht="36" customHeight="1" x14ac:dyDescent="0.25">
      <c r="A57" s="117" t="s">
        <v>72</v>
      </c>
      <c r="B57" s="105">
        <v>734</v>
      </c>
      <c r="C57" s="115" t="s">
        <v>225</v>
      </c>
      <c r="D57" s="116" t="s">
        <v>153</v>
      </c>
      <c r="E57" s="115" t="s">
        <v>227</v>
      </c>
      <c r="F57" s="118" t="s">
        <v>80</v>
      </c>
      <c r="G57" s="118" t="s">
        <v>81</v>
      </c>
      <c r="H57" s="118" t="s">
        <v>129</v>
      </c>
      <c r="I57" s="106" t="s">
        <v>224</v>
      </c>
      <c r="J57" s="116" t="e">
        <f>+IF(_xlfn.XLOOKUP($B57,#REF!,#REF!)=0,"-",_xlfn.XLOOKUP($B57,#REF!,#REF!))</f>
        <v>#REF!</v>
      </c>
      <c r="K57" s="7"/>
    </row>
    <row r="58" spans="1:11" ht="36" customHeight="1" x14ac:dyDescent="0.25">
      <c r="A58" s="117" t="s">
        <v>72</v>
      </c>
      <c r="B58" s="105">
        <v>735</v>
      </c>
      <c r="C58" s="115" t="s">
        <v>225</v>
      </c>
      <c r="D58" s="116" t="s">
        <v>154</v>
      </c>
      <c r="E58" s="115" t="s">
        <v>227</v>
      </c>
      <c r="F58" s="118" t="s">
        <v>81</v>
      </c>
      <c r="G58" s="118" t="s">
        <v>129</v>
      </c>
      <c r="H58" s="118" t="s">
        <v>129</v>
      </c>
      <c r="I58" s="106" t="s">
        <v>224</v>
      </c>
      <c r="J58" s="116" t="e">
        <f>+IF(_xlfn.XLOOKUP($B58,#REF!,#REF!)=0,"-",_xlfn.XLOOKUP($B58,#REF!,#REF!))</f>
        <v>#REF!</v>
      </c>
      <c r="K58" s="7"/>
    </row>
    <row r="59" spans="1:11" ht="36" customHeight="1" x14ac:dyDescent="0.25">
      <c r="A59" s="117" t="s">
        <v>72</v>
      </c>
      <c r="B59" s="110">
        <v>736</v>
      </c>
      <c r="C59" s="115" t="s">
        <v>225</v>
      </c>
      <c r="D59" s="116" t="s">
        <v>172</v>
      </c>
      <c r="E59" s="115" t="s">
        <v>227</v>
      </c>
      <c r="F59" s="118" t="s">
        <v>80</v>
      </c>
      <c r="G59" s="118" t="s">
        <v>80</v>
      </c>
      <c r="H59" s="118" t="s">
        <v>80</v>
      </c>
      <c r="I59" s="106" t="s">
        <v>224</v>
      </c>
      <c r="J59" s="116" t="e">
        <f>+IF(_xlfn.XLOOKUP($B59,#REF!,#REF!)=0,"-",_xlfn.XLOOKUP($B59,#REF!,#REF!))</f>
        <v>#REF!</v>
      </c>
      <c r="K59" s="7"/>
    </row>
    <row r="60" spans="1:11" ht="36" customHeight="1" x14ac:dyDescent="0.25">
      <c r="A60" s="117" t="s">
        <v>73</v>
      </c>
      <c r="B60" s="23">
        <v>737</v>
      </c>
      <c r="C60" s="115" t="s">
        <v>225</v>
      </c>
      <c r="D60" s="116" t="s">
        <v>173</v>
      </c>
      <c r="E60" s="115" t="s">
        <v>228</v>
      </c>
      <c r="F60" s="118">
        <v>45461</v>
      </c>
      <c r="G60" s="118" t="s">
        <v>80</v>
      </c>
      <c r="H60" s="118" t="s">
        <v>81</v>
      </c>
      <c r="I60" s="106" t="s">
        <v>117</v>
      </c>
      <c r="J60" s="116" t="e">
        <f>+IF(_xlfn.XLOOKUP($B60,#REF!,#REF!)=0,"-",_xlfn.XLOOKUP($B60,#REF!,#REF!))</f>
        <v>#REF!</v>
      </c>
      <c r="K60" s="7"/>
    </row>
    <row r="61" spans="1:11" ht="36" customHeight="1" x14ac:dyDescent="0.25">
      <c r="A61" s="117" t="s">
        <v>73</v>
      </c>
      <c r="B61" s="23">
        <v>738</v>
      </c>
      <c r="C61" s="115" t="s">
        <v>174</v>
      </c>
      <c r="D61" s="116" t="s">
        <v>175</v>
      </c>
      <c r="E61" s="115" t="s">
        <v>227</v>
      </c>
      <c r="F61" s="118" t="s">
        <v>80</v>
      </c>
      <c r="G61" s="118" t="s">
        <v>81</v>
      </c>
      <c r="H61" s="118" t="s">
        <v>129</v>
      </c>
      <c r="I61" s="106" t="s">
        <v>224</v>
      </c>
      <c r="J61" s="116" t="e">
        <f>+IF(_xlfn.XLOOKUP($B61,#REF!,#REF!)=0,"-",_xlfn.XLOOKUP($B61,#REF!,#REF!))</f>
        <v>#REF!</v>
      </c>
      <c r="K61" s="7"/>
    </row>
    <row r="62" spans="1:11" ht="36" customHeight="1" x14ac:dyDescent="0.25">
      <c r="A62" s="117" t="s">
        <v>73</v>
      </c>
      <c r="B62" s="23">
        <v>739</v>
      </c>
      <c r="C62" s="115" t="s">
        <v>176</v>
      </c>
      <c r="D62" s="116" t="s">
        <v>177</v>
      </c>
      <c r="E62" s="115" t="s">
        <v>227</v>
      </c>
      <c r="F62" s="118" t="s">
        <v>80</v>
      </c>
      <c r="G62" s="118" t="s">
        <v>81</v>
      </c>
      <c r="H62" s="118" t="s">
        <v>81</v>
      </c>
      <c r="I62" s="106" t="s">
        <v>224</v>
      </c>
      <c r="J62" s="116" t="e">
        <f>+IF(_xlfn.XLOOKUP($B62,#REF!,#REF!)=0,"-",_xlfn.XLOOKUP($B62,#REF!,#REF!))</f>
        <v>#REF!</v>
      </c>
      <c r="K62" s="7"/>
    </row>
    <row r="63" spans="1:11" ht="36" customHeight="1" x14ac:dyDescent="0.25">
      <c r="A63" s="117" t="s">
        <v>73</v>
      </c>
      <c r="B63" s="22">
        <v>740</v>
      </c>
      <c r="C63" s="115" t="s">
        <v>178</v>
      </c>
      <c r="D63" s="116" t="s">
        <v>179</v>
      </c>
      <c r="E63" s="115" t="s">
        <v>227</v>
      </c>
      <c r="F63" s="118" t="s">
        <v>80</v>
      </c>
      <c r="G63" s="118" t="s">
        <v>126</v>
      </c>
      <c r="H63" s="118" t="s">
        <v>139</v>
      </c>
      <c r="I63" s="106" t="s">
        <v>117</v>
      </c>
      <c r="J63" s="116" t="e">
        <f>+IF(_xlfn.XLOOKUP($B63,#REF!,#REF!)=0,"-",_xlfn.XLOOKUP($B63,#REF!,#REF!))</f>
        <v>#REF!</v>
      </c>
      <c r="K63" s="7"/>
    </row>
    <row r="64" spans="1:11" ht="36" customHeight="1" x14ac:dyDescent="0.25">
      <c r="A64" s="117" t="s">
        <v>73</v>
      </c>
      <c r="B64" s="23">
        <v>741</v>
      </c>
      <c r="C64" s="115" t="s">
        <v>225</v>
      </c>
      <c r="D64" s="116" t="s">
        <v>180</v>
      </c>
      <c r="E64" s="115" t="s">
        <v>227</v>
      </c>
      <c r="F64" s="118" t="s">
        <v>80</v>
      </c>
      <c r="G64" s="118" t="s">
        <v>129</v>
      </c>
      <c r="H64" s="118" t="s">
        <v>129</v>
      </c>
      <c r="I64" s="106" t="s">
        <v>224</v>
      </c>
      <c r="J64" s="116" t="e">
        <f>+IF(_xlfn.XLOOKUP($B64,#REF!,#REF!)=0,"-",_xlfn.XLOOKUP($B64,#REF!,#REF!))</f>
        <v>#REF!</v>
      </c>
      <c r="K64" s="7"/>
    </row>
    <row r="65" spans="1:11" ht="36" customHeight="1" x14ac:dyDescent="0.25">
      <c r="A65" s="117" t="s">
        <v>73</v>
      </c>
      <c r="B65" s="23">
        <v>742</v>
      </c>
      <c r="C65" s="115" t="s">
        <v>181</v>
      </c>
      <c r="D65" s="116" t="s">
        <v>182</v>
      </c>
      <c r="E65" s="115" t="s">
        <v>227</v>
      </c>
      <c r="F65" s="118" t="s">
        <v>80</v>
      </c>
      <c r="G65" s="118" t="s">
        <v>81</v>
      </c>
      <c r="H65" s="118" t="s">
        <v>129</v>
      </c>
      <c r="I65" s="106" t="s">
        <v>224</v>
      </c>
      <c r="J65" s="116" t="e">
        <f>+IF(_xlfn.XLOOKUP($B65,#REF!,#REF!)=0,"-",_xlfn.XLOOKUP($B65,#REF!,#REF!))</f>
        <v>#REF!</v>
      </c>
      <c r="K65" s="7"/>
    </row>
    <row r="66" spans="1:11" ht="36" customHeight="1" x14ac:dyDescent="0.25">
      <c r="A66" s="117" t="s">
        <v>73</v>
      </c>
      <c r="B66" s="23">
        <v>743</v>
      </c>
      <c r="C66" s="115" t="s">
        <v>183</v>
      </c>
      <c r="D66" s="116" t="s">
        <v>184</v>
      </c>
      <c r="E66" s="115" t="s">
        <v>227</v>
      </c>
      <c r="F66" s="118" t="s">
        <v>81</v>
      </c>
      <c r="G66" s="118" t="s">
        <v>126</v>
      </c>
      <c r="H66" s="118" t="s">
        <v>139</v>
      </c>
      <c r="I66" s="106" t="s">
        <v>224</v>
      </c>
      <c r="J66" s="116" t="e">
        <f>+IF(_xlfn.XLOOKUP($B66,#REF!,#REF!)=0,"-",_xlfn.XLOOKUP($B66,#REF!,#REF!))</f>
        <v>#REF!</v>
      </c>
      <c r="K66" s="7"/>
    </row>
    <row r="67" spans="1:11" ht="36" customHeight="1" x14ac:dyDescent="0.25">
      <c r="A67" s="117" t="s">
        <v>73</v>
      </c>
      <c r="B67" s="23">
        <v>744</v>
      </c>
      <c r="C67" s="115" t="s">
        <v>185</v>
      </c>
      <c r="D67" s="116" t="s">
        <v>186</v>
      </c>
      <c r="E67" s="115" t="s">
        <v>227</v>
      </c>
      <c r="F67" s="118" t="s">
        <v>81</v>
      </c>
      <c r="G67" s="118" t="s">
        <v>126</v>
      </c>
      <c r="H67" s="118" t="s">
        <v>139</v>
      </c>
      <c r="I67" s="106" t="s">
        <v>224</v>
      </c>
      <c r="J67" s="116" t="e">
        <f>+IF(_xlfn.XLOOKUP($B67,#REF!,#REF!)=0,"-",_xlfn.XLOOKUP($B67,#REF!,#REF!))</f>
        <v>#REF!</v>
      </c>
      <c r="K67" s="7"/>
    </row>
    <row r="68" spans="1:11" ht="36" customHeight="1" x14ac:dyDescent="0.25">
      <c r="A68" s="117" t="s">
        <v>73</v>
      </c>
      <c r="B68" s="23">
        <v>745</v>
      </c>
      <c r="C68" s="115" t="s">
        <v>225</v>
      </c>
      <c r="D68" s="116" t="s">
        <v>195</v>
      </c>
      <c r="E68" s="115" t="s">
        <v>228</v>
      </c>
      <c r="F68" s="118">
        <v>45443</v>
      </c>
      <c r="G68" s="118" t="s">
        <v>80</v>
      </c>
      <c r="H68" s="118" t="s">
        <v>80</v>
      </c>
      <c r="I68" s="106" t="s">
        <v>117</v>
      </c>
      <c r="J68" s="116" t="e">
        <f>+IF(_xlfn.XLOOKUP($B68,#REF!,#REF!)=0,"-",_xlfn.XLOOKUP($B68,#REF!,#REF!))</f>
        <v>#REF!</v>
      </c>
      <c r="K68" s="7"/>
    </row>
    <row r="69" spans="1:11" ht="36" customHeight="1" x14ac:dyDescent="0.25">
      <c r="A69" s="117" t="s">
        <v>73</v>
      </c>
      <c r="B69" s="23">
        <v>746</v>
      </c>
      <c r="C69" s="115" t="s">
        <v>198</v>
      </c>
      <c r="D69" s="116" t="s">
        <v>199</v>
      </c>
      <c r="E69" s="115" t="s">
        <v>227</v>
      </c>
      <c r="F69" s="118" t="s">
        <v>80</v>
      </c>
      <c r="G69" s="118" t="s">
        <v>81</v>
      </c>
      <c r="H69" s="118" t="s">
        <v>81</v>
      </c>
      <c r="I69" s="106" t="s">
        <v>117</v>
      </c>
      <c r="J69" s="116" t="e">
        <f>+IF(_xlfn.XLOOKUP($B69,#REF!,#REF!)=0,"-",_xlfn.XLOOKUP($B69,#REF!,#REF!))</f>
        <v>#REF!</v>
      </c>
      <c r="K69" s="7"/>
    </row>
    <row r="70" spans="1:11" ht="36" customHeight="1" x14ac:dyDescent="0.25">
      <c r="A70" s="117" t="s">
        <v>73</v>
      </c>
      <c r="B70" s="23">
        <v>747</v>
      </c>
      <c r="C70" s="115" t="s">
        <v>200</v>
      </c>
      <c r="D70" s="116" t="s">
        <v>201</v>
      </c>
      <c r="E70" s="115" t="s">
        <v>227</v>
      </c>
      <c r="F70" s="118" t="s">
        <v>81</v>
      </c>
      <c r="G70" s="118" t="s">
        <v>81</v>
      </c>
      <c r="H70" s="118" t="s">
        <v>129</v>
      </c>
      <c r="I70" s="106" t="s">
        <v>117</v>
      </c>
      <c r="J70" s="116" t="e">
        <f>+IF(_xlfn.XLOOKUP($B70,#REF!,#REF!)=0,"-",_xlfn.XLOOKUP($B70,#REF!,#REF!))</f>
        <v>#REF!</v>
      </c>
      <c r="K70" s="7"/>
    </row>
    <row r="71" spans="1:11" ht="36" customHeight="1" x14ac:dyDescent="0.25">
      <c r="A71" s="117" t="s">
        <v>74</v>
      </c>
      <c r="B71" s="23">
        <v>748</v>
      </c>
      <c r="C71" s="115" t="s">
        <v>225</v>
      </c>
      <c r="D71" s="116" t="s">
        <v>202</v>
      </c>
      <c r="E71" s="115" t="s">
        <v>227</v>
      </c>
      <c r="F71" s="118" t="s">
        <v>81</v>
      </c>
      <c r="G71" s="118" t="s">
        <v>81</v>
      </c>
      <c r="H71" s="118" t="s">
        <v>129</v>
      </c>
      <c r="I71" s="106" t="s">
        <v>117</v>
      </c>
      <c r="J71" s="116" t="e">
        <f>+IF(_xlfn.XLOOKUP($B71,#REF!,#REF!)=0,"-",_xlfn.XLOOKUP($B71,#REF!,#REF!))</f>
        <v>#REF!</v>
      </c>
      <c r="K71" s="7"/>
    </row>
    <row r="72" spans="1:11" ht="36" customHeight="1" x14ac:dyDescent="0.25">
      <c r="A72" s="117" t="s">
        <v>74</v>
      </c>
      <c r="B72" s="105">
        <v>761</v>
      </c>
      <c r="C72" s="115" t="s">
        <v>225</v>
      </c>
      <c r="D72" s="116" t="s">
        <v>155</v>
      </c>
      <c r="E72" s="115" t="s">
        <v>228</v>
      </c>
      <c r="F72" s="118">
        <v>45455</v>
      </c>
      <c r="G72" s="118" t="s">
        <v>80</v>
      </c>
      <c r="H72" s="118" t="s">
        <v>80</v>
      </c>
      <c r="I72" s="106" t="s">
        <v>224</v>
      </c>
      <c r="J72" s="116" t="e">
        <f>+IF(_xlfn.XLOOKUP($B72,#REF!,#REF!)=0,"-",_xlfn.XLOOKUP($B72,#REF!,#REF!))</f>
        <v>#REF!</v>
      </c>
      <c r="K72" s="7"/>
    </row>
    <row r="73" spans="1:11" ht="36" customHeight="1" x14ac:dyDescent="0.25">
      <c r="A73" s="117" t="s">
        <v>74</v>
      </c>
      <c r="B73" s="105">
        <v>765</v>
      </c>
      <c r="C73" s="115" t="s">
        <v>225</v>
      </c>
      <c r="D73" s="116" t="s">
        <v>124</v>
      </c>
      <c r="E73" s="115" t="s">
        <v>228</v>
      </c>
      <c r="F73" s="118">
        <v>45425</v>
      </c>
      <c r="G73" s="118" t="s">
        <v>80</v>
      </c>
      <c r="H73" s="118" t="s">
        <v>81</v>
      </c>
      <c r="I73" s="106" t="s">
        <v>224</v>
      </c>
      <c r="J73" s="116" t="e">
        <f>+IF(_xlfn.XLOOKUP($B73,#REF!,#REF!)=0,"-",_xlfn.XLOOKUP($B73,#REF!,#REF!))</f>
        <v>#REF!</v>
      </c>
      <c r="K73" s="7"/>
    </row>
  </sheetData>
  <autoFilter ref="B1:K72" xr:uid="{00000000-0009-0000-0000-000009000000}"/>
  <conditionalFormatting sqref="A2:K72">
    <cfRule type="expression" dxfId="11" priority="17">
      <formula>$E2="Non ancora programmata"</formula>
    </cfRule>
    <cfRule type="expression" dxfId="10" priority="18">
      <formula>$E2="Bandita"</formula>
    </cfRule>
    <cfRule type="expression" dxfId="9" priority="19">
      <formula>$E2="Aggiudicata"</formula>
    </cfRule>
    <cfRule type="expression" dxfId="8" priority="20">
      <formula>$E2="Attivata"</formula>
    </cfRule>
  </conditionalFormatting>
  <conditionalFormatting sqref="A73:K73">
    <cfRule type="expression" dxfId="7" priority="1">
      <formula>$E73="Non ancora programmata"</formula>
    </cfRule>
    <cfRule type="expression" dxfId="6" priority="2">
      <formula>$E73="Bandita"</formula>
    </cfRule>
    <cfRule type="expression" dxfId="5" priority="3">
      <formula>$E73="Aggiudicata"</formula>
    </cfRule>
    <cfRule type="expression" dxfId="4" priority="4">
      <formula>$E73="Attivata"</formula>
    </cfRule>
  </conditionalFormatting>
  <conditionalFormatting sqref="K57">
    <cfRule type="expression" dxfId="3" priority="9">
      <formula>$E57="Non ancora programmata"</formula>
    </cfRule>
    <cfRule type="expression" dxfId="2" priority="10">
      <formula>$E57="Bandita"</formula>
    </cfRule>
    <cfRule type="expression" dxfId="1" priority="11">
      <formula>$E57="Aggiudicata"</formula>
    </cfRule>
    <cfRule type="expression" dxfId="0" priority="12">
      <formula>$E57="Attivata"</formula>
    </cfRule>
  </conditionalFormatting>
  <hyperlinks>
    <hyperlink ref="K6" r:id="rId1" xr:uid="{503E31DE-B6C4-4231-B40F-4561BF6DA327}"/>
    <hyperlink ref="K8" r:id="rId2" xr:uid="{CC592A3B-D926-4CAF-B86C-66143F063CC5}"/>
    <hyperlink ref="K12" r:id="rId3" xr:uid="{8F2E58BC-37C1-40E6-AE60-5DF6619A48BA}"/>
    <hyperlink ref="K13" r:id="rId4" xr:uid="{2351974C-181E-4590-A045-8F394902488F}"/>
    <hyperlink ref="K21" r:id="rId5" xr:uid="{A7BEC4F4-3DBF-4160-A5FB-3D47DF06C9C6}"/>
    <hyperlink ref="K34" r:id="rId6" xr:uid="{5F181166-ECA4-4A07-B54B-F871C8B14E80}"/>
    <hyperlink ref="K36" r:id="rId7" xr:uid="{4F27CD6F-C1D5-4360-9949-80CEAD93EA21}"/>
    <hyperlink ref="K37" r:id="rId8" xr:uid="{2DEE030B-63DE-4A9B-A120-A3E0C2E3026A}"/>
    <hyperlink ref="K2" r:id="rId9" xr:uid="{BF3E238F-A12D-4845-9B1D-CE1467797391}"/>
    <hyperlink ref="K20" r:id="rId10" xr:uid="{A00151D1-D56E-4873-BBB2-EA47B7C447DC}"/>
    <hyperlink ref="K22" r:id="rId11" xr:uid="{5910918A-3D7C-49C2-8FB1-14346358AC22}"/>
    <hyperlink ref="K29" r:id="rId12" xr:uid="{DE5FB5AF-E4F8-41B1-995E-3877E209FB20}"/>
    <hyperlink ref="K30" r:id="rId13" xr:uid="{B40A2405-0604-4CA8-A7CD-C392CB69FDD5}"/>
    <hyperlink ref="K32" r:id="rId14" xr:uid="{B1963A2A-BFA9-4A91-9A9D-2B2E3D17EFDC}"/>
    <hyperlink ref="K33" r:id="rId15" xr:uid="{8D20A17F-CFBF-436D-B730-BE48881F0342}"/>
    <hyperlink ref="K35" r:id="rId16" xr:uid="{1D0B779D-7E6A-43B4-80A4-3DB17FB4E426}"/>
    <hyperlink ref="K41" r:id="rId17" xr:uid="{2A75818D-3A9B-4002-889D-8FC3FC5E52D5}"/>
    <hyperlink ref="K9" r:id="rId18" xr:uid="{D7BE05F5-D34E-4C71-9B0A-271927B153B7}"/>
  </hyperlinks>
  <pageMargins left="0.7" right="0.7" top="0.75" bottom="0.75" header="0.3" footer="0.3"/>
  <pageSetup scale="25" fitToHeight="0" orientation="landscape" horizontalDpi="300" verticalDpi="300" r:id="rId19"/>
  <drawing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2:E14"/>
  <sheetViews>
    <sheetView workbookViewId="0">
      <selection activeCell="C5" sqref="C5"/>
    </sheetView>
  </sheetViews>
  <sheetFormatPr defaultRowHeight="15" x14ac:dyDescent="0.25"/>
  <cols>
    <col min="3" max="3" width="16.42578125" customWidth="1"/>
  </cols>
  <sheetData>
    <row r="2" spans="3:5" x14ac:dyDescent="0.25">
      <c r="C2" s="6"/>
    </row>
    <row r="3" spans="3:5" x14ac:dyDescent="0.25">
      <c r="C3" s="6" t="s">
        <v>216</v>
      </c>
      <c r="E3" t="s">
        <v>77</v>
      </c>
    </row>
    <row r="4" spans="3:5" x14ac:dyDescent="0.25">
      <c r="C4" s="6" t="s">
        <v>217</v>
      </c>
      <c r="E4" t="s">
        <v>78</v>
      </c>
    </row>
    <row r="5" spans="3:5" x14ac:dyDescent="0.25">
      <c r="C5" s="6" t="s">
        <v>218</v>
      </c>
    </row>
    <row r="6" spans="3:5" x14ac:dyDescent="0.25">
      <c r="C6" s="6" t="s">
        <v>219</v>
      </c>
    </row>
    <row r="7" spans="3:5" x14ac:dyDescent="0.25">
      <c r="C7" s="6" t="s">
        <v>220</v>
      </c>
    </row>
    <row r="8" spans="3:5" x14ac:dyDescent="0.25">
      <c r="C8" s="6" t="s">
        <v>221</v>
      </c>
    </row>
    <row r="9" spans="3:5" x14ac:dyDescent="0.25">
      <c r="C9" s="6" t="s">
        <v>222</v>
      </c>
    </row>
    <row r="10" spans="3:5" x14ac:dyDescent="0.25">
      <c r="C10" s="6" t="s">
        <v>158</v>
      </c>
    </row>
    <row r="11" spans="3:5" x14ac:dyDescent="0.25">
      <c r="C11" s="6" t="s">
        <v>93</v>
      </c>
    </row>
    <row r="12" spans="3:5" x14ac:dyDescent="0.25">
      <c r="C12" s="6" t="s">
        <v>112</v>
      </c>
    </row>
    <row r="13" spans="3:5" x14ac:dyDescent="0.25">
      <c r="C13" s="6" t="s">
        <v>113</v>
      </c>
    </row>
    <row r="14" spans="3:5" x14ac:dyDescent="0.25">
      <c r="C14" s="6" t="s">
        <v>159</v>
      </c>
    </row>
  </sheetData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E0EC238F17376468BAF78428A3D9F46" ma:contentTypeVersion="14" ma:contentTypeDescription="Creare un nuovo documento." ma:contentTypeScope="" ma:versionID="27f0e3c0ebed09de142905247dd837ac">
  <xsd:schema xmlns:xsd="http://www.w3.org/2001/XMLSchema" xmlns:xs="http://www.w3.org/2001/XMLSchema" xmlns:p="http://schemas.microsoft.com/office/2006/metadata/properties" xmlns:ns2="a4c1dcca-628d-45cc-871f-9648798a2ecd" xmlns:ns3="d580e3fd-e8f9-470f-9ca9-02f81214b514" targetNamespace="http://schemas.microsoft.com/office/2006/metadata/properties" ma:root="true" ma:fieldsID="896415621383a7b97ee47f58dab3742a" ns2:_="" ns3:_="">
    <xsd:import namespace="a4c1dcca-628d-45cc-871f-9648798a2ecd"/>
    <xsd:import namespace="d580e3fd-e8f9-470f-9ca9-02f81214b5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c1dcca-628d-45cc-871f-9648798a2e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 immagine" ma:readOnly="false" ma:fieldId="{5cf76f15-5ced-4ddc-b409-7134ff3c332f}" ma:taxonomyMulti="true" ma:sspId="798d900d-0589-4081-96eb-513de833a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80e3fd-e8f9-470f-9ca9-02f81214b514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24e2e7ea-7b0d-4b54-8baf-fb5a3b3651a0}" ma:internalName="TaxCatchAll" ma:showField="CatchAllData" ma:web="d580e3fd-e8f9-470f-9ca9-02f81214b5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80e3fd-e8f9-470f-9ca9-02f81214b514" xsi:nil="true"/>
    <lcf76f155ced4ddcb4097134ff3c332f xmlns="a4c1dcca-628d-45cc-871f-9648798a2ec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30B8A7D-D6B3-44EB-80A9-2E895C4181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06C8CC-7F14-46D6-868A-8CE71996BF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c1dcca-628d-45cc-871f-9648798a2ecd"/>
    <ds:schemaRef ds:uri="d580e3fd-e8f9-470f-9ca9-02f81214b5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0B5045-FCC2-42AC-BEFB-E30C172D24AA}">
  <ds:schemaRefs>
    <ds:schemaRef ds:uri="http://schemas.microsoft.com/office/2006/metadata/properties"/>
    <ds:schemaRef ds:uri="http://schemas.microsoft.com/office/infopath/2007/PartnerControls"/>
    <ds:schemaRef ds:uri="d580e3fd-e8f9-470f-9ca9-02f81214b514"/>
    <ds:schemaRef ds:uri="a4c1dcca-628d-45cc-871f-9648798a2e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Sheet2</vt:lpstr>
      <vt:lpstr>Sintesi per RUP</vt:lpstr>
      <vt:lpstr>RECAP</vt:lpstr>
      <vt:lpstr>Pubblicazione programmazione</vt:lpstr>
      <vt:lpstr>Sheet1</vt:lpstr>
      <vt:lpstr>'Pubblicazione programmazione'!Area_stampa</vt:lpstr>
      <vt:lpstr>'Pubblicazione programmazione'!Titoli_stampa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2017-03-22T13:28:45Z</dcterms:created>
  <dcterms:modified xsi:type="dcterms:W3CDTF">2024-07-03T11:05:09Z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0x010100FE0EC238F17376468BAF78428A3D9F46</vt:lpwstr>
  </property>
  <property fmtid="{D5CDD505-2E9C-101B-9397-08002B2CF9AE}" pid="3" name="MSIP_Label_ea60d57e-af5b-4752-ac57-3e4f28ca11dc_Enabled">
    <vt:lpwstr>true</vt:lpwstr>
  </property>
  <property fmtid="{D5CDD505-2E9C-101B-9397-08002B2CF9AE}" pid="4" name="MSIP_Label_ea60d57e-af5b-4752-ac57-3e4f28ca11dc_SetDate">
    <vt:lpwstr>2021-04-15T08:54:56Z</vt:lpwstr>
  </property>
  <property fmtid="{D5CDD505-2E9C-101B-9397-08002B2CF9AE}" pid="5" name="MSIP_Label_ea60d57e-af5b-4752-ac57-3e4f28ca11dc_Method">
    <vt:lpwstr>Standard</vt:lpwstr>
  </property>
  <property fmtid="{D5CDD505-2E9C-101B-9397-08002B2CF9AE}" pid="6" name="MSIP_Label_ea60d57e-af5b-4752-ac57-3e4f28ca11dc_Name">
    <vt:lpwstr>ea60d57e-af5b-4752-ac57-3e4f28ca11dc</vt:lpwstr>
  </property>
  <property fmtid="{D5CDD505-2E9C-101B-9397-08002B2CF9AE}" pid="7" name="MSIP_Label_ea60d57e-af5b-4752-ac57-3e4f28ca11dc_SiteId">
    <vt:lpwstr>36da45f1-dd2c-4d1f-af13-5abe46b99921</vt:lpwstr>
  </property>
  <property fmtid="{D5CDD505-2E9C-101B-9397-08002B2CF9AE}" pid="8" name="MSIP_Label_ea60d57e-af5b-4752-ac57-3e4f28ca11dc_ActionId">
    <vt:lpwstr>6655623b-c3e0-46e6-a211-103cce9bce5d</vt:lpwstr>
  </property>
  <property fmtid="{D5CDD505-2E9C-101B-9397-08002B2CF9AE}" pid="9" name="MSIP_Label_ea60d57e-af5b-4752-ac57-3e4f28ca11dc_ContentBits">
    <vt:lpwstr>0</vt:lpwstr>
  </property>
  <property fmtid="{D5CDD505-2E9C-101B-9397-08002B2CF9AE}" pid="10" name="MediaServiceImageTags">
    <vt:lpwstr/>
  </property>
</Properties>
</file>