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2019/CONVENZIONI/PULIZIE AS - II ed/09.1. Gestione contratto_IRENE/Revisione prezzi/Lotti 8 e 9/Revisione giugno 2025/"/>
    </mc:Choice>
  </mc:AlternateContent>
  <xr:revisionPtr revIDLastSave="192" documentId="8_{8C93ED78-2072-044A-B5B8-25EEE47DBFF4}" xr6:coauthVersionLast="47" xr6:coauthVersionMax="47" xr10:uidLastSave="{45E97CA7-371A-4B0C-B319-CB083E9B3956}"/>
  <bookViews>
    <workbookView xWindow="-110" yWindow="-110" windowWidth="19420" windowHeight="11500" xr2:uid="{9D50FD33-72B4-4B16-BDEA-C26BA19BA2A5}"/>
  </bookViews>
  <sheets>
    <sheet name="PU€ mese ord.continuativi" sheetId="1" r:id="rId1"/>
    <sheet name="Foglio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8" i="1" l="1"/>
  <c r="I19" i="1"/>
  <c r="I20" i="1"/>
  <c r="I21" i="1"/>
  <c r="I17" i="1"/>
  <c r="I10" i="1"/>
  <c r="I11" i="1"/>
  <c r="I12" i="1"/>
  <c r="I13" i="1"/>
  <c r="I9" i="1"/>
  <c r="I4" i="1"/>
  <c r="I5" i="1"/>
  <c r="I6" i="1"/>
  <c r="I7" i="1"/>
  <c r="I3" i="1"/>
  <c r="H18" i="1"/>
  <c r="H19" i="1"/>
  <c r="H20" i="1"/>
  <c r="H21" i="1"/>
  <c r="H17" i="1"/>
  <c r="H4" i="1"/>
  <c r="H5" i="1"/>
  <c r="H6" i="1"/>
  <c r="H7" i="1"/>
  <c r="H9" i="1"/>
  <c r="H10" i="1"/>
  <c r="H11" i="1"/>
  <c r="H12" i="1"/>
  <c r="H13" i="1"/>
  <c r="H3" i="1"/>
  <c r="G13" i="1"/>
  <c r="G18" i="1"/>
  <c r="G19" i="1"/>
  <c r="G20" i="1"/>
  <c r="G21" i="1"/>
  <c r="G17" i="1"/>
  <c r="G10" i="1"/>
  <c r="G11" i="1"/>
  <c r="G12" i="1"/>
  <c r="G9" i="1"/>
  <c r="G4" i="1"/>
  <c r="G5" i="1"/>
  <c r="G6" i="1"/>
  <c r="G7" i="1"/>
  <c r="G3" i="1"/>
  <c r="F3" i="1"/>
  <c r="F4" i="1"/>
  <c r="F5" i="1"/>
  <c r="F6" i="1"/>
  <c r="F7" i="1"/>
  <c r="F9" i="1"/>
  <c r="F10" i="1"/>
  <c r="F11" i="1"/>
  <c r="F12" i="1"/>
  <c r="F13" i="1"/>
  <c r="F17" i="1"/>
  <c r="F18" i="1"/>
  <c r="F19" i="1"/>
  <c r="F20" i="1"/>
  <c r="F21" i="1"/>
  <c r="E4" i="2"/>
  <c r="C4" i="2"/>
  <c r="B4" i="2"/>
  <c r="A4" i="2"/>
  <c r="C2" i="2"/>
  <c r="D2" i="2" s="1"/>
</calcChain>
</file>

<file path=xl/sharedStrings.xml><?xml version="1.0" encoding="utf-8"?>
<sst xmlns="http://schemas.openxmlformats.org/spreadsheetml/2006/main" count="48" uniqueCount="24">
  <si>
    <t>Servizi di pulizia periodica continuativa</t>
  </si>
  <si>
    <t>Aree</t>
  </si>
  <si>
    <t>Totale MQ</t>
  </si>
  <si>
    <t>PU € /Mese</t>
  </si>
  <si>
    <t>Altissimo</t>
  </si>
  <si>
    <t>Alto</t>
  </si>
  <si>
    <t>Medio</t>
  </si>
  <si>
    <t>Basso</t>
  </si>
  <si>
    <t>Esterno</t>
  </si>
  <si>
    <t>LOTTO 8</t>
  </si>
  <si>
    <t>ASL IMOLA</t>
  </si>
  <si>
    <t>OSPEDALE DI MONTECATONE</t>
  </si>
  <si>
    <t>LOTTO 9</t>
  </si>
  <si>
    <t>ISTITUTO ORETOPEDICO RIZZOLI</t>
  </si>
  <si>
    <t>LOTTO 9 - ISTITUTO ORETOPEDICO RIZZOLI</t>
  </si>
  <si>
    <t>(A) (*)
PREZZO OFFERTO PER UM IVA ESCLUSA (2 dec.)</t>
  </si>
  <si>
    <t>(B) 
(**) PREZZO ADEGUAMENTO ISTAT (DET. DIR. 442 DEL 23/08/2021) UM IVA ESCLUSA
 (2 dec.)</t>
  </si>
  <si>
    <t>(C) 
(***) PREZZO ADEGUAMENTO ISTAT (DET. DIR. 180 DEL 11/04/2022) UM IVA ESCLUSA
(2 dec.)</t>
  </si>
  <si>
    <t>(D)
(****) PREZZO ADEGUAMENTO ISTAT (DET. DIR. 267 DEL 14/04/2023)
(INDICE FEBBRAIO 2023)  IVA ESCLUSA (2 dec.)</t>
  </si>
  <si>
    <t>LOTTO 8 - ASL IMOLA ISTAT</t>
  </si>
  <si>
    <t>Servizi di pulizia periodica continuativa Aggiornati ISTAT DD n. 314 - 17/06/2022</t>
  </si>
  <si>
    <t>Servizi di pulizia periodica continuativa Aggiornati ISTAT DD n.344 del 19/05/2023</t>
  </si>
  <si>
    <t>Servizi di pulizia periodica continuativa Aggiornati ISTAT DD n.490 del 03/07/2024</t>
  </si>
  <si>
    <t>Servizi di pulizia periodica continuativa Aggiornati ISTAT DD n.456 del 23/06/2025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</si>
</sst>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##,###,##0.00###"/>
    <numFmt numFmtId="165" formatCode="0.0%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164" fontId="4" fillId="4" borderId="10" xfId="0" applyNumberFormat="1" applyFont="1" applyFill="1" applyBorder="1" applyAlignment="1">
      <alignment horizontal="center" vertical="center" wrapText="1"/>
    </xf>
    <xf numFmtId="165" fontId="4" fillId="4" borderId="11" xfId="0" applyNumberFormat="1" applyFont="1" applyFill="1" applyBorder="1" applyAlignment="1">
      <alignment horizontal="center" vertical="center" wrapText="1"/>
    </xf>
    <xf numFmtId="44" fontId="6" fillId="5" borderId="13" xfId="1" applyFont="1" applyFill="1" applyBorder="1" applyAlignment="1">
      <alignment horizontal="center" vertical="center" wrapText="1"/>
    </xf>
    <xf numFmtId="44" fontId="0" fillId="4" borderId="14" xfId="1" applyFont="1" applyFill="1" applyBorder="1" applyAlignment="1">
      <alignment wrapText="1"/>
    </xf>
    <xf numFmtId="165" fontId="0" fillId="4" borderId="15" xfId="1" applyNumberFormat="1" applyFont="1" applyFill="1" applyBorder="1" applyAlignment="1">
      <alignment wrapText="1"/>
    </xf>
    <xf numFmtId="44" fontId="0" fillId="2" borderId="16" xfId="1" applyFont="1" applyFill="1" applyBorder="1" applyAlignment="1">
      <alignment wrapText="1"/>
    </xf>
    <xf numFmtId="44" fontId="0" fillId="4" borderId="17" xfId="1" applyFont="1" applyFill="1" applyBorder="1" applyAlignment="1">
      <alignment wrapText="1"/>
    </xf>
    <xf numFmtId="44" fontId="5" fillId="5" borderId="18" xfId="1" applyFont="1" applyFill="1" applyBorder="1" applyAlignment="1">
      <alignment horizontal="center" wrapText="1"/>
    </xf>
    <xf numFmtId="44" fontId="0" fillId="0" borderId="0" xfId="0" applyNumberFormat="1"/>
    <xf numFmtId="0" fontId="7" fillId="2" borderId="0" xfId="0" applyFont="1" applyFill="1" applyAlignment="1">
      <alignment horizontal="center" vertical="center"/>
    </xf>
    <xf numFmtId="0" fontId="8" fillId="2" borderId="0" xfId="0" applyFont="1" applyFill="1"/>
    <xf numFmtId="0" fontId="8" fillId="0" borderId="0" xfId="0" applyFont="1"/>
    <xf numFmtId="0" fontId="8" fillId="3" borderId="8" xfId="0" applyFont="1" applyFill="1" applyBorder="1" applyAlignment="1">
      <alignment horizontal="center" vertical="center" wrapText="1"/>
    </xf>
    <xf numFmtId="0" fontId="8" fillId="0" borderId="22" xfId="0" applyFont="1" applyBorder="1" applyAlignment="1">
      <alignment horizontal="center" wrapText="1"/>
    </xf>
    <xf numFmtId="0" fontId="8" fillId="6" borderId="22" xfId="0" applyFont="1" applyFill="1" applyBorder="1" applyAlignment="1">
      <alignment horizontal="center" wrapText="1"/>
    </xf>
    <xf numFmtId="2" fontId="8" fillId="0" borderId="1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8" fillId="0" borderId="20" xfId="0" applyNumberFormat="1" applyFont="1" applyBorder="1" applyAlignment="1">
      <alignment horizontal="center"/>
    </xf>
    <xf numFmtId="2" fontId="8" fillId="0" borderId="23" xfId="0" applyNumberFormat="1" applyFont="1" applyBorder="1" applyAlignment="1">
      <alignment horizontal="center"/>
    </xf>
    <xf numFmtId="2" fontId="8" fillId="0" borderId="24" xfId="0" applyNumberFormat="1" applyFont="1" applyBorder="1" applyAlignment="1">
      <alignment horizontal="center"/>
    </xf>
    <xf numFmtId="2" fontId="8" fillId="0" borderId="0" xfId="0" applyNumberFormat="1" applyFont="1"/>
    <xf numFmtId="0" fontId="7" fillId="2" borderId="7" xfId="0" applyFont="1" applyFill="1" applyBorder="1" applyAlignment="1">
      <alignment horizontal="center" vertical="center"/>
    </xf>
    <xf numFmtId="0" fontId="8" fillId="2" borderId="7" xfId="0" applyFont="1" applyFill="1" applyBorder="1"/>
    <xf numFmtId="0" fontId="8" fillId="6" borderId="19" xfId="0" applyFont="1" applyFill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165" fontId="4" fillId="4" borderId="11" xfId="0" applyNumberFormat="1" applyFont="1" applyFill="1" applyBorder="1" applyAlignment="1">
      <alignment horizontal="center" vertical="center" wrapText="1"/>
    </xf>
    <xf numFmtId="165" fontId="4" fillId="4" borderId="12" xfId="0" applyNumberFormat="1" applyFont="1" applyFill="1" applyBorder="1" applyAlignment="1">
      <alignment horizontal="center" vertic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3C6DA-0DB0-4493-97BC-C92857EFD60C}">
  <dimension ref="A1:J21"/>
  <sheetViews>
    <sheetView tabSelected="1" workbookViewId="0">
      <selection activeCell="I21" sqref="I21"/>
    </sheetView>
  </sheetViews>
  <sheetFormatPr defaultColWidth="8.81640625" defaultRowHeight="13" x14ac:dyDescent="0.3"/>
  <cols>
    <col min="1" max="1" width="37.90625" style="22" customWidth="1"/>
    <col min="2" max="2" width="15.1796875" style="22" customWidth="1"/>
    <col min="3" max="3" width="9.453125" style="22" customWidth="1"/>
    <col min="4" max="4" width="12.26953125" style="22" customWidth="1"/>
    <col min="5" max="5" width="8.81640625" style="22" hidden="1" customWidth="1"/>
    <col min="6" max="6" width="13" style="22" customWidth="1"/>
    <col min="7" max="7" width="23.90625" style="22" customWidth="1"/>
    <col min="8" max="8" width="23.26953125" style="22" customWidth="1"/>
    <col min="9" max="9" width="24.26953125" style="22" customWidth="1"/>
    <col min="10" max="16384" width="8.81640625" style="22"/>
  </cols>
  <sheetData>
    <row r="1" spans="1:10" ht="29" customHeight="1" thickBot="1" x14ac:dyDescent="0.35">
      <c r="A1" s="20" t="s">
        <v>9</v>
      </c>
      <c r="B1" s="21"/>
      <c r="C1" s="21"/>
      <c r="D1" s="21"/>
      <c r="F1" s="23" t="s">
        <v>19</v>
      </c>
      <c r="G1" s="23" t="s">
        <v>19</v>
      </c>
      <c r="H1" s="23" t="s">
        <v>19</v>
      </c>
      <c r="I1" s="23" t="s">
        <v>19</v>
      </c>
    </row>
    <row r="2" spans="1:10" ht="45.65" customHeight="1" thickBot="1" x14ac:dyDescent="0.35">
      <c r="A2" s="1" t="s">
        <v>0</v>
      </c>
      <c r="B2" s="2" t="s">
        <v>1</v>
      </c>
      <c r="C2" s="2" t="s">
        <v>2</v>
      </c>
      <c r="D2" s="2" t="s">
        <v>3</v>
      </c>
      <c r="F2" s="24" t="s">
        <v>20</v>
      </c>
      <c r="G2" s="25" t="s">
        <v>21</v>
      </c>
      <c r="H2" s="25" t="s">
        <v>22</v>
      </c>
      <c r="I2" s="25" t="s">
        <v>23</v>
      </c>
    </row>
    <row r="3" spans="1:10" ht="13.5" thickBot="1" x14ac:dyDescent="0.35">
      <c r="A3" s="35" t="s">
        <v>10</v>
      </c>
      <c r="B3" s="3" t="s">
        <v>4</v>
      </c>
      <c r="C3" s="9">
        <v>3792</v>
      </c>
      <c r="D3" s="5">
        <v>5.52</v>
      </c>
      <c r="F3" s="26">
        <f>D3+(D3*5.8%)</f>
        <v>5.8401599999999991</v>
      </c>
      <c r="G3" s="26">
        <f>F3+(F3*7.9%)</f>
        <v>6.3015326399999987</v>
      </c>
      <c r="H3" s="26">
        <f>G3+(G3*0.8%)</f>
        <v>6.3519449011199987</v>
      </c>
      <c r="I3" s="26">
        <f>H3+(H3*1.7%)</f>
        <v>6.4599279644390384</v>
      </c>
    </row>
    <row r="4" spans="1:10" ht="13.5" thickBot="1" x14ac:dyDescent="0.35">
      <c r="A4" s="36"/>
      <c r="B4" s="3" t="s">
        <v>5</v>
      </c>
      <c r="C4" s="10">
        <v>14514</v>
      </c>
      <c r="D4" s="3">
        <v>4.0999999999999996</v>
      </c>
      <c r="F4" s="26">
        <f t="shared" ref="F4:F13" si="0">D4+(D4*5.8%)</f>
        <v>4.3377999999999997</v>
      </c>
      <c r="G4" s="26">
        <f t="shared" ref="G4:G7" si="1">F4+(F4*7.9%)</f>
        <v>4.6804861999999998</v>
      </c>
      <c r="H4" s="26">
        <f t="shared" ref="H4:H13" si="2">G4+(G4*0.8%)</f>
        <v>4.7179300895999994</v>
      </c>
      <c r="I4" s="26">
        <f t="shared" ref="I4:I7" si="3">H4+(H4*1.7%)</f>
        <v>4.7981349011231993</v>
      </c>
    </row>
    <row r="5" spans="1:10" ht="13.5" thickBot="1" x14ac:dyDescent="0.35">
      <c r="A5" s="36"/>
      <c r="B5" s="3" t="s">
        <v>6</v>
      </c>
      <c r="C5" s="10">
        <v>27074</v>
      </c>
      <c r="D5" s="3">
        <v>2.37</v>
      </c>
      <c r="F5" s="26">
        <f t="shared" si="0"/>
        <v>2.50746</v>
      </c>
      <c r="G5" s="26">
        <f t="shared" si="1"/>
        <v>2.7055493400000001</v>
      </c>
      <c r="H5" s="26">
        <f t="shared" si="2"/>
        <v>2.7271937347200002</v>
      </c>
      <c r="I5" s="26">
        <f t="shared" si="3"/>
        <v>2.7735560282102401</v>
      </c>
    </row>
    <row r="6" spans="1:10" ht="13.5" thickBot="1" x14ac:dyDescent="0.35">
      <c r="A6" s="36"/>
      <c r="B6" s="3" t="s">
        <v>7</v>
      </c>
      <c r="C6" s="10">
        <v>20725</v>
      </c>
      <c r="D6" s="3">
        <v>1.25</v>
      </c>
      <c r="F6" s="26">
        <f t="shared" si="0"/>
        <v>1.3225</v>
      </c>
      <c r="G6" s="26">
        <f t="shared" si="1"/>
        <v>1.4269775</v>
      </c>
      <c r="H6" s="26">
        <f t="shared" si="2"/>
        <v>1.4383933200000001</v>
      </c>
      <c r="I6" s="26">
        <f t="shared" si="3"/>
        <v>1.4628460064400002</v>
      </c>
    </row>
    <row r="7" spans="1:10" ht="13.5" thickBot="1" x14ac:dyDescent="0.35">
      <c r="A7" s="37"/>
      <c r="B7" s="3" t="s">
        <v>8</v>
      </c>
      <c r="C7" s="10">
        <v>5572</v>
      </c>
      <c r="D7" s="3">
        <v>0.09</v>
      </c>
      <c r="F7" s="26">
        <f t="shared" si="0"/>
        <v>9.5219999999999999E-2</v>
      </c>
      <c r="G7" s="26">
        <f t="shared" si="1"/>
        <v>0.10274237999999999</v>
      </c>
      <c r="H7" s="26">
        <f t="shared" si="2"/>
        <v>0.10356431903999999</v>
      </c>
      <c r="I7" s="26">
        <f t="shared" si="3"/>
        <v>0.10532491246367999</v>
      </c>
    </row>
    <row r="8" spans="1:10" ht="28" customHeight="1" thickBot="1" x14ac:dyDescent="0.35">
      <c r="A8" s="6"/>
      <c r="B8" s="3"/>
      <c r="C8" s="4"/>
      <c r="D8" s="3"/>
      <c r="F8" s="27"/>
      <c r="G8" s="28"/>
      <c r="H8" s="26"/>
      <c r="I8" s="26"/>
    </row>
    <row r="9" spans="1:10" ht="14.75" customHeight="1" thickBot="1" x14ac:dyDescent="0.35">
      <c r="A9" s="35" t="s">
        <v>11</v>
      </c>
      <c r="B9" s="5" t="s">
        <v>4</v>
      </c>
      <c r="C9" s="9">
        <v>641</v>
      </c>
      <c r="D9" s="5">
        <v>5.57</v>
      </c>
      <c r="F9" s="26">
        <f t="shared" si="0"/>
        <v>5.8930600000000002</v>
      </c>
      <c r="G9" s="29">
        <f>F9+(F9*7.9%)</f>
        <v>6.3586117400000006</v>
      </c>
      <c r="H9" s="26">
        <f t="shared" si="2"/>
        <v>6.4094806339200003</v>
      </c>
      <c r="I9" s="26">
        <f>H9+(H9*1.7%)</f>
        <v>6.5184418046966401</v>
      </c>
    </row>
    <row r="10" spans="1:10" ht="14.75" customHeight="1" thickBot="1" x14ac:dyDescent="0.35">
      <c r="A10" s="36"/>
      <c r="B10" s="3" t="s">
        <v>5</v>
      </c>
      <c r="C10" s="10">
        <v>2408</v>
      </c>
      <c r="D10" s="3">
        <v>4.1399999999999997</v>
      </c>
      <c r="F10" s="30">
        <f t="shared" si="0"/>
        <v>4.3801199999999998</v>
      </c>
      <c r="G10" s="29">
        <f t="shared" ref="G10:G13" si="4">F10+(F10*7.9%)</f>
        <v>4.7261494800000001</v>
      </c>
      <c r="H10" s="26">
        <f t="shared" si="2"/>
        <v>4.7639586758400005</v>
      </c>
      <c r="I10" s="26">
        <f t="shared" ref="I10:I13" si="5">H10+(H10*1.7%)</f>
        <v>4.8449459733292803</v>
      </c>
    </row>
    <row r="11" spans="1:10" ht="13.5" thickBot="1" x14ac:dyDescent="0.35">
      <c r="A11" s="36"/>
      <c r="B11" s="3" t="s">
        <v>6</v>
      </c>
      <c r="C11" s="10">
        <v>1333</v>
      </c>
      <c r="D11" s="3">
        <v>2.42</v>
      </c>
      <c r="F11" s="30">
        <f t="shared" si="0"/>
        <v>2.5603599999999997</v>
      </c>
      <c r="G11" s="29">
        <f t="shared" si="4"/>
        <v>2.7626284399999999</v>
      </c>
      <c r="H11" s="26">
        <f t="shared" si="2"/>
        <v>2.7847294675200001</v>
      </c>
      <c r="I11" s="26">
        <f t="shared" si="5"/>
        <v>2.83206986846784</v>
      </c>
    </row>
    <row r="12" spans="1:10" ht="13.5" thickBot="1" x14ac:dyDescent="0.35">
      <c r="A12" s="36"/>
      <c r="B12" s="3" t="s">
        <v>7</v>
      </c>
      <c r="C12" s="10">
        <v>5880</v>
      </c>
      <c r="D12" s="3">
        <v>1.28</v>
      </c>
      <c r="F12" s="30">
        <f t="shared" si="0"/>
        <v>1.3542400000000001</v>
      </c>
      <c r="G12" s="29">
        <f t="shared" si="4"/>
        <v>1.46122496</v>
      </c>
      <c r="H12" s="26">
        <f t="shared" si="2"/>
        <v>1.4729147596800001</v>
      </c>
      <c r="I12" s="26">
        <f t="shared" si="5"/>
        <v>1.4979543105945601</v>
      </c>
    </row>
    <row r="13" spans="1:10" ht="13.5" thickBot="1" x14ac:dyDescent="0.35">
      <c r="A13" s="37"/>
      <c r="B13" s="3" t="s">
        <v>8</v>
      </c>
      <c r="C13" s="10">
        <v>876</v>
      </c>
      <c r="D13" s="3">
        <v>0.09</v>
      </c>
      <c r="F13" s="30">
        <f t="shared" si="0"/>
        <v>9.5219999999999999E-2</v>
      </c>
      <c r="G13" s="29">
        <f t="shared" si="4"/>
        <v>0.10274237999999999</v>
      </c>
      <c r="H13" s="26">
        <f t="shared" si="2"/>
        <v>0.10356431903999999</v>
      </c>
      <c r="I13" s="26">
        <f t="shared" si="5"/>
        <v>0.10532491246367999</v>
      </c>
      <c r="J13" s="31"/>
    </row>
    <row r="14" spans="1:10" ht="13.5" thickBot="1" x14ac:dyDescent="0.35"/>
    <row r="15" spans="1:10" ht="40.75" customHeight="1" x14ac:dyDescent="0.3">
      <c r="A15" s="32" t="s">
        <v>12</v>
      </c>
      <c r="B15" s="33"/>
      <c r="C15" s="33"/>
      <c r="D15" s="33"/>
      <c r="F15" s="23" t="s">
        <v>14</v>
      </c>
      <c r="G15" s="23" t="s">
        <v>14</v>
      </c>
      <c r="H15" s="23" t="s">
        <v>14</v>
      </c>
      <c r="I15" s="23" t="s">
        <v>14</v>
      </c>
    </row>
    <row r="16" spans="1:10" ht="42.9" customHeight="1" thickBot="1" x14ac:dyDescent="0.35">
      <c r="A16" s="7" t="s">
        <v>0</v>
      </c>
      <c r="B16" s="7" t="s">
        <v>1</v>
      </c>
      <c r="C16" s="7" t="s">
        <v>2</v>
      </c>
      <c r="D16" s="7" t="s">
        <v>3</v>
      </c>
      <c r="F16" s="24" t="s">
        <v>20</v>
      </c>
      <c r="G16" s="34" t="s">
        <v>21</v>
      </c>
      <c r="H16" s="34" t="s">
        <v>22</v>
      </c>
      <c r="I16" s="34" t="s">
        <v>23</v>
      </c>
    </row>
    <row r="17" spans="1:9" ht="13.5" thickBot="1" x14ac:dyDescent="0.35">
      <c r="A17" s="38" t="s">
        <v>13</v>
      </c>
      <c r="B17" s="8" t="s">
        <v>4</v>
      </c>
      <c r="C17" s="9">
        <v>4402</v>
      </c>
      <c r="D17" s="5">
        <v>4.6100000000000003</v>
      </c>
      <c r="F17" s="26">
        <f>D17+(D17*5.8%)</f>
        <v>4.8773800000000005</v>
      </c>
      <c r="G17" s="26">
        <f>F17+(F17*7.9%)</f>
        <v>5.2626930200000004</v>
      </c>
      <c r="H17" s="26">
        <f>G17+(G17*0.8%)</f>
        <v>5.3047945641600007</v>
      </c>
      <c r="I17" s="26">
        <f>H17+(H17*1.7%)</f>
        <v>5.3949760717507207</v>
      </c>
    </row>
    <row r="18" spans="1:9" ht="13.5" thickBot="1" x14ac:dyDescent="0.35">
      <c r="A18" s="39"/>
      <c r="B18" s="8" t="s">
        <v>5</v>
      </c>
      <c r="C18" s="10">
        <v>14081</v>
      </c>
      <c r="D18" s="3">
        <v>3.5</v>
      </c>
      <c r="F18" s="26">
        <f t="shared" ref="F18:F21" si="6">D18+(D18*5.8%)</f>
        <v>3.7029999999999998</v>
      </c>
      <c r="G18" s="26">
        <f t="shared" ref="G18:G21" si="7">F18+(F18*7.9%)</f>
        <v>3.9955369999999997</v>
      </c>
      <c r="H18" s="26">
        <f t="shared" ref="H18:H21" si="8">G18+(G18*0.8%)</f>
        <v>4.0275012959999996</v>
      </c>
      <c r="I18" s="26">
        <f t="shared" ref="I18:I21" si="9">H18+(H18*1.7%)</f>
        <v>4.0959688180319995</v>
      </c>
    </row>
    <row r="19" spans="1:9" ht="13.5" thickBot="1" x14ac:dyDescent="0.35">
      <c r="A19" s="39"/>
      <c r="B19" s="8" t="s">
        <v>6</v>
      </c>
      <c r="C19" s="10">
        <v>17247</v>
      </c>
      <c r="D19" s="3">
        <v>2.11</v>
      </c>
      <c r="F19" s="26">
        <f t="shared" si="6"/>
        <v>2.23238</v>
      </c>
      <c r="G19" s="26">
        <f t="shared" si="7"/>
        <v>2.4087380199999999</v>
      </c>
      <c r="H19" s="26">
        <f t="shared" si="8"/>
        <v>2.4280079241600001</v>
      </c>
      <c r="I19" s="26">
        <f t="shared" si="9"/>
        <v>2.4692840588707199</v>
      </c>
    </row>
    <row r="20" spans="1:9" ht="13.5" thickBot="1" x14ac:dyDescent="0.35">
      <c r="A20" s="39"/>
      <c r="B20" s="8" t="s">
        <v>7</v>
      </c>
      <c r="C20" s="10">
        <v>27900</v>
      </c>
      <c r="D20" s="3">
        <v>0.95</v>
      </c>
      <c r="F20" s="26">
        <f t="shared" si="6"/>
        <v>1.0050999999999999</v>
      </c>
      <c r="G20" s="26">
        <f t="shared" si="7"/>
        <v>1.0845028999999999</v>
      </c>
      <c r="H20" s="26">
        <f t="shared" si="8"/>
        <v>1.0931789232</v>
      </c>
      <c r="I20" s="26">
        <f t="shared" si="9"/>
        <v>1.1117629648944001</v>
      </c>
    </row>
    <row r="21" spans="1:9" ht="13.5" thickBot="1" x14ac:dyDescent="0.35">
      <c r="A21" s="40"/>
      <c r="B21" s="8" t="s">
        <v>8</v>
      </c>
      <c r="C21" s="10">
        <v>9060</v>
      </c>
      <c r="D21" s="3">
        <v>0.08</v>
      </c>
      <c r="F21" s="26">
        <f t="shared" si="6"/>
        <v>8.4640000000000007E-2</v>
      </c>
      <c r="G21" s="26">
        <f t="shared" si="7"/>
        <v>9.1326560000000001E-2</v>
      </c>
      <c r="H21" s="26">
        <f t="shared" si="8"/>
        <v>9.2057172480000005E-2</v>
      </c>
      <c r="I21" s="26">
        <f t="shared" si="9"/>
        <v>9.3622144412160005E-2</v>
      </c>
    </row>
  </sheetData>
  <mergeCells count="3">
    <mergeCell ref="A3:A7"/>
    <mergeCell ref="A9:A13"/>
    <mergeCell ref="A17:A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3D4A72-8CE9-4CD1-BC20-9C7F2DA778A4}">
  <dimension ref="A1:E4"/>
  <sheetViews>
    <sheetView workbookViewId="0">
      <selection activeCell="E4" sqref="E4"/>
    </sheetView>
  </sheetViews>
  <sheetFormatPr defaultRowHeight="14.5" x14ac:dyDescent="0.35"/>
  <cols>
    <col min="5" max="5" width="26.6328125" customWidth="1"/>
  </cols>
  <sheetData>
    <row r="1" spans="1:5" ht="144" x14ac:dyDescent="0.35">
      <c r="A1" s="11" t="s">
        <v>15</v>
      </c>
      <c r="B1" s="41" t="s">
        <v>16</v>
      </c>
      <c r="C1" s="42"/>
      <c r="D1" s="12" t="s">
        <v>17</v>
      </c>
      <c r="E1" s="13" t="s">
        <v>18</v>
      </c>
    </row>
    <row r="2" spans="1:5" x14ac:dyDescent="0.35">
      <c r="A2" s="14">
        <v>0.5</v>
      </c>
      <c r="B2" s="15">
        <v>1.4E-2</v>
      </c>
      <c r="C2" s="16">
        <f>A2*(1+B2)</f>
        <v>0.50700000000000001</v>
      </c>
      <c r="D2" s="17">
        <f t="shared" ref="D2" si="0">C2*4.4/100+(C2)</f>
        <v>0.529308</v>
      </c>
      <c r="E2" s="18">
        <v>0.56999999999999995</v>
      </c>
    </row>
    <row r="4" spans="1:5" x14ac:dyDescent="0.35">
      <c r="A4" s="19">
        <f>A2+(A2*1.4%)</f>
        <v>0.50700000000000001</v>
      </c>
      <c r="B4" s="19">
        <f>A4+(A2*4.4%)</f>
        <v>0.52900000000000003</v>
      </c>
      <c r="C4" s="19">
        <f>B4+(D2*7.8%)</f>
        <v>0.57028602400000006</v>
      </c>
      <c r="E4">
        <f>(C4-A4)/C4*100</f>
        <v>11.097242670635751</v>
      </c>
    </row>
  </sheetData>
  <mergeCells count="1">
    <mergeCell ref="B1:C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82AD666F55AD34DA29CD15807C881A3" ma:contentTypeVersion="5" ma:contentTypeDescription="Creare un nuovo documento." ma:contentTypeScope="" ma:versionID="6f74552b94d7d1c561b829ca87f8f0d3">
  <xsd:schema xmlns:xsd="http://www.w3.org/2001/XMLSchema" xmlns:xs="http://www.w3.org/2001/XMLSchema" xmlns:p="http://schemas.microsoft.com/office/2006/metadata/properties" xmlns:ns2="258f0a56-2901-4c87-a4c4-34a14d8c5b3d" xmlns:ns3="8c9d04a6-7a88-4483-bb4d-55bcd81f0c34" targetNamespace="http://schemas.microsoft.com/office/2006/metadata/properties" ma:root="true" ma:fieldsID="384766548b30a1c6c94160ba620da0c6" ns2:_="" ns3:_="">
    <xsd:import namespace="258f0a56-2901-4c87-a4c4-34a14d8c5b3d"/>
    <xsd:import namespace="8c9d04a6-7a88-4483-bb4d-55bcd81f0c3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_bpm_StatoId" minOccurs="0"/>
                <xsd:element ref="ns3:_bpm_OperazioneId" minOccurs="0"/>
                <xsd:element ref="ns3:_bpm_ErroreId" minOccurs="0"/>
                <xsd:element ref="ns3:_bpm_Sintes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8f0a56-2901-4c87-a4c4-34a14d8c5b3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9d04a6-7a88-4483-bb4d-55bcd81f0c34" elementFormDefault="qualified">
    <xsd:import namespace="http://schemas.microsoft.com/office/2006/documentManagement/types"/>
    <xsd:import namespace="http://schemas.microsoft.com/office/infopath/2007/PartnerControls"/>
    <xsd:element name="_bpm_StatoId" ma:index="9" nillable="true" ma:displayName="_bpm_StatoId" ma:internalName="_bpm_StatoId" ma:readOnly="true">
      <xsd:simpleType>
        <xsd:restriction base="dms:Text"/>
      </xsd:simpleType>
    </xsd:element>
    <xsd:element name="_bpm_OperazioneId" ma:index="10" nillable="true" ma:displayName="_bpm_OperazioneId" ma:internalName="_bpm_OperazioneId" ma:readOnly="true">
      <xsd:simpleType>
        <xsd:restriction base="dms:Text"/>
      </xsd:simpleType>
    </xsd:element>
    <xsd:element name="_bpm_ErroreId" ma:index="11" nillable="true" ma:displayName="_bpm_ErroreId" ma:internalName="_bpm_ErroreId" ma:readOnly="true">
      <xsd:simpleType>
        <xsd:restriction base="dms:Text"/>
      </xsd:simpleType>
    </xsd:element>
    <xsd:element name="_bpm_Sintesi" ma:index="12" nillable="true" ma:displayName="Firma" ma:internalName="_bpm_Sintesi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71492CE-580F-43C5-A699-8399A893DF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8f0a56-2901-4c87-a4c4-34a14d8c5b3d"/>
    <ds:schemaRef ds:uri="8c9d04a6-7a88-4483-bb4d-55bcd81f0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007A6C6-838E-411A-BC19-AB645E1D7DA5}">
  <ds:schemaRefs>
    <ds:schemaRef ds:uri="http://purl.org/dc/dcmitype/"/>
    <ds:schemaRef ds:uri="http://schemas.openxmlformats.org/package/2006/metadata/core-properties"/>
    <ds:schemaRef ds:uri="8c9d04a6-7a88-4483-bb4d-55bcd81f0c34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microsoft.com/office/infopath/2007/PartnerControls"/>
    <ds:schemaRef ds:uri="258f0a56-2901-4c87-a4c4-34a14d8c5b3d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D1147C9-45B2-4520-815F-D7C68AFAA11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PU€ mese ord.continuativi</vt:lpstr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Galli Rossella</dc:creator>
  <cp:lastModifiedBy>Mazzitelli Antonio</cp:lastModifiedBy>
  <cp:lastPrinted>2021-03-24T07:57:46Z</cp:lastPrinted>
  <dcterms:created xsi:type="dcterms:W3CDTF">2020-12-16T10:03:40Z</dcterms:created>
  <dcterms:modified xsi:type="dcterms:W3CDTF">2025-06-25T11:56:18Z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0x010100782AD666F55AD34DA29CD15807C881A3</vt:lpwstr>
  </property>
</Properties>
</file>